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.1 - Architektonicko..." sheetId="2" r:id="rId2"/>
    <sheet name="D.1.4.2 - Zařízení pro VZ..." sheetId="3" r:id="rId3"/>
    <sheet name="D.1.4.3 - Zařízení silnop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'D.1.1.1 - Architektonicko...'!$C$136:$K$641</definedName>
    <definedName name="_xlnm.Print_Area" localSheetId="1">'D.1.1.1 - Architektonicko...'!$C$4:$J$39,'D.1.1.1 - Architektonicko...'!$C$50:$J$76,'D.1.1.1 - Architektonicko...'!$C$82:$J$118,'D.1.1.1 - Architektonicko...'!$C$124:$J$641</definedName>
    <definedName name="_xlnm.Print_Titles" localSheetId="1">'D.1.1.1 - Architektonicko...'!$136:$136</definedName>
    <definedName name="_xlnm._FilterDatabase" localSheetId="2" hidden="1">'D.1.4.2 - Zařízení pro VZ...'!$C$121:$K$195</definedName>
    <definedName name="_xlnm.Print_Area" localSheetId="2">'D.1.4.2 - Zařízení pro VZ...'!$C$4:$J$39,'D.1.4.2 - Zařízení pro VZ...'!$C$50:$J$76,'D.1.4.2 - Zařízení pro VZ...'!$C$82:$J$103,'D.1.4.2 - Zařízení pro VZ...'!$C$109:$J$195</definedName>
    <definedName name="_xlnm.Print_Titles" localSheetId="2">'D.1.4.2 - Zařízení pro VZ...'!$121:$121</definedName>
    <definedName name="_xlnm._FilterDatabase" localSheetId="3" hidden="1">'D.1.4.3 - Zařízení silnop...'!$C$122:$K$161</definedName>
    <definedName name="_xlnm.Print_Area" localSheetId="3">'D.1.4.3 - Zařízení silnop...'!$C$4:$J$39,'D.1.4.3 - Zařízení silnop...'!$C$50:$J$76,'D.1.4.3 - Zařízení silnop...'!$C$82:$J$104,'D.1.4.3 - Zařízení silnop...'!$C$110:$J$161</definedName>
    <definedName name="_xlnm.Print_Titles" localSheetId="3">'D.1.4.3 - Zařízení silnop...'!$122:$122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20"/>
  <c r="F117"/>
  <c r="E115"/>
  <c r="J92"/>
  <c r="F89"/>
  <c r="E87"/>
  <c r="J21"/>
  <c r="E21"/>
  <c r="J119"/>
  <c r="J20"/>
  <c r="J18"/>
  <c r="E18"/>
  <c r="F92"/>
  <c r="J17"/>
  <c r="J15"/>
  <c r="E15"/>
  <c r="F91"/>
  <c r="J14"/>
  <c r="J12"/>
  <c r="J117"/>
  <c r="E7"/>
  <c r="E113"/>
  <c i="3" r="P172"/>
  <c r="J37"/>
  <c r="J36"/>
  <c i="1" r="AY96"/>
  <c i="3" r="J35"/>
  <c i="1" r="AX96"/>
  <c i="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6"/>
  <c r="E114"/>
  <c r="J92"/>
  <c r="F89"/>
  <c r="E87"/>
  <c r="J21"/>
  <c r="E21"/>
  <c r="J118"/>
  <c r="J20"/>
  <c r="J18"/>
  <c r="E18"/>
  <c r="F119"/>
  <c r="J17"/>
  <c r="J15"/>
  <c r="E15"/>
  <c r="F118"/>
  <c r="J14"/>
  <c r="J12"/>
  <c r="J89"/>
  <c r="E7"/>
  <c r="E112"/>
  <c i="2" r="J37"/>
  <c r="J36"/>
  <c i="1" r="AY95"/>
  <c i="2" r="J35"/>
  <c i="1" r="AX95"/>
  <c i="2" r="BI640"/>
  <c r="BH640"/>
  <c r="BG640"/>
  <c r="BF640"/>
  <c r="T640"/>
  <c r="T639"/>
  <c r="R640"/>
  <c r="R639"/>
  <c r="P640"/>
  <c r="P639"/>
  <c r="BI637"/>
  <c r="BH637"/>
  <c r="BG637"/>
  <c r="BF637"/>
  <c r="T637"/>
  <c r="T636"/>
  <c r="T635"/>
  <c r="R637"/>
  <c r="R636"/>
  <c r="R635"/>
  <c r="P637"/>
  <c r="P636"/>
  <c r="P635"/>
  <c r="BI611"/>
  <c r="BH611"/>
  <c r="BG611"/>
  <c r="BF611"/>
  <c r="T611"/>
  <c r="R611"/>
  <c r="P611"/>
  <c r="BI587"/>
  <c r="BH587"/>
  <c r="BG587"/>
  <c r="BF587"/>
  <c r="T587"/>
  <c r="R587"/>
  <c r="P587"/>
  <c r="BI567"/>
  <c r="BH567"/>
  <c r="BG567"/>
  <c r="BF567"/>
  <c r="T567"/>
  <c r="R567"/>
  <c r="P567"/>
  <c r="BI565"/>
  <c r="BH565"/>
  <c r="BG565"/>
  <c r="BF565"/>
  <c r="T565"/>
  <c r="R565"/>
  <c r="P565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4"/>
  <c r="BH544"/>
  <c r="BG544"/>
  <c r="BF544"/>
  <c r="T544"/>
  <c r="R544"/>
  <c r="P544"/>
  <c r="BI542"/>
  <c r="BH542"/>
  <c r="BG542"/>
  <c r="BF542"/>
  <c r="T542"/>
  <c r="R542"/>
  <c r="P542"/>
  <c r="BI539"/>
  <c r="BH539"/>
  <c r="BG539"/>
  <c r="BF539"/>
  <c r="T539"/>
  <c r="R539"/>
  <c r="P539"/>
  <c r="BI537"/>
  <c r="BH537"/>
  <c r="BG537"/>
  <c r="BF537"/>
  <c r="T537"/>
  <c r="R537"/>
  <c r="P537"/>
  <c r="BI534"/>
  <c r="BH534"/>
  <c r="BG534"/>
  <c r="BF534"/>
  <c r="T534"/>
  <c r="R534"/>
  <c r="P534"/>
  <c r="BI528"/>
  <c r="BH528"/>
  <c r="BG528"/>
  <c r="BF528"/>
  <c r="T528"/>
  <c r="R528"/>
  <c r="P528"/>
  <c r="BI522"/>
  <c r="BH522"/>
  <c r="BG522"/>
  <c r="BF522"/>
  <c r="T522"/>
  <c r="R522"/>
  <c r="P522"/>
  <c r="BI516"/>
  <c r="BH516"/>
  <c r="BG516"/>
  <c r="BF516"/>
  <c r="T516"/>
  <c r="R516"/>
  <c r="P516"/>
  <c r="BI514"/>
  <c r="BH514"/>
  <c r="BG514"/>
  <c r="BF514"/>
  <c r="T514"/>
  <c r="R514"/>
  <c r="P514"/>
  <c r="BI511"/>
  <c r="BH511"/>
  <c r="BG511"/>
  <c r="BF511"/>
  <c r="T511"/>
  <c r="R511"/>
  <c r="P511"/>
  <c r="BI510"/>
  <c r="BH510"/>
  <c r="BG510"/>
  <c r="BF510"/>
  <c r="T510"/>
  <c r="R510"/>
  <c r="P510"/>
  <c r="BI507"/>
  <c r="BH507"/>
  <c r="BG507"/>
  <c r="BF507"/>
  <c r="T507"/>
  <c r="R507"/>
  <c r="P507"/>
  <c r="BI505"/>
  <c r="BH505"/>
  <c r="BG505"/>
  <c r="BF505"/>
  <c r="T505"/>
  <c r="R505"/>
  <c r="P505"/>
  <c r="BI502"/>
  <c r="BH502"/>
  <c r="BG502"/>
  <c r="BF502"/>
  <c r="T502"/>
  <c r="R502"/>
  <c r="P502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1"/>
  <c r="BH491"/>
  <c r="BG491"/>
  <c r="BF491"/>
  <c r="T491"/>
  <c r="R491"/>
  <c r="P491"/>
  <c r="BI488"/>
  <c r="BH488"/>
  <c r="BG488"/>
  <c r="BF488"/>
  <c r="T488"/>
  <c r="R488"/>
  <c r="P488"/>
  <c r="BI485"/>
  <c r="BH485"/>
  <c r="BG485"/>
  <c r="BF485"/>
  <c r="T485"/>
  <c r="R485"/>
  <c r="P485"/>
  <c r="BI482"/>
  <c r="BH482"/>
  <c r="BG482"/>
  <c r="BF482"/>
  <c r="T482"/>
  <c r="T481"/>
  <c r="R482"/>
  <c r="R481"/>
  <c r="P482"/>
  <c r="P481"/>
  <c r="BI480"/>
  <c r="BH480"/>
  <c r="BG480"/>
  <c r="BF480"/>
  <c r="T480"/>
  <c r="R480"/>
  <c r="P480"/>
  <c r="BI476"/>
  <c r="BH476"/>
  <c r="BG476"/>
  <c r="BF476"/>
  <c r="T476"/>
  <c r="R476"/>
  <c r="P476"/>
  <c r="BI472"/>
  <c r="BH472"/>
  <c r="BG472"/>
  <c r="BF472"/>
  <c r="T472"/>
  <c r="R472"/>
  <c r="P472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1"/>
  <c r="BH461"/>
  <c r="BG461"/>
  <c r="BF461"/>
  <c r="T461"/>
  <c r="R461"/>
  <c r="P461"/>
  <c r="BI449"/>
  <c r="BH449"/>
  <c r="BG449"/>
  <c r="BF449"/>
  <c r="T449"/>
  <c r="R449"/>
  <c r="P449"/>
  <c r="BI437"/>
  <c r="BH437"/>
  <c r="BG437"/>
  <c r="BF437"/>
  <c r="T437"/>
  <c r="R437"/>
  <c r="P437"/>
  <c r="BI429"/>
  <c r="BH429"/>
  <c r="BG429"/>
  <c r="BF429"/>
  <c r="T429"/>
  <c r="R429"/>
  <c r="P429"/>
  <c r="BI426"/>
  <c r="BH426"/>
  <c r="BG426"/>
  <c r="BF426"/>
  <c r="T426"/>
  <c r="R426"/>
  <c r="P426"/>
  <c r="BI420"/>
  <c r="BH420"/>
  <c r="BG420"/>
  <c r="BF420"/>
  <c r="T420"/>
  <c r="R420"/>
  <c r="P420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1"/>
  <c r="BH401"/>
  <c r="BG401"/>
  <c r="BF401"/>
  <c r="T401"/>
  <c r="R401"/>
  <c r="P401"/>
  <c r="BI398"/>
  <c r="BH398"/>
  <c r="BG398"/>
  <c r="BF398"/>
  <c r="T398"/>
  <c r="R398"/>
  <c r="P398"/>
  <c r="BI396"/>
  <c r="BH396"/>
  <c r="BG396"/>
  <c r="BF396"/>
  <c r="T396"/>
  <c r="R396"/>
  <c r="P396"/>
  <c r="BI393"/>
  <c r="BH393"/>
  <c r="BG393"/>
  <c r="BF393"/>
  <c r="T393"/>
  <c r="R393"/>
  <c r="P393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79"/>
  <c r="BH379"/>
  <c r="BG379"/>
  <c r="BF379"/>
  <c r="T379"/>
  <c r="R379"/>
  <c r="P379"/>
  <c r="BI373"/>
  <c r="BH373"/>
  <c r="BG373"/>
  <c r="BF373"/>
  <c r="T373"/>
  <c r="R373"/>
  <c r="P373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5"/>
  <c r="BH355"/>
  <c r="BG355"/>
  <c r="BF355"/>
  <c r="T355"/>
  <c r="R355"/>
  <c r="P355"/>
  <c r="BI351"/>
  <c r="BH351"/>
  <c r="BG351"/>
  <c r="BF351"/>
  <c r="T351"/>
  <c r="T350"/>
  <c r="R351"/>
  <c r="R350"/>
  <c r="P351"/>
  <c r="P350"/>
  <c r="BI348"/>
  <c r="BH348"/>
  <c r="BG348"/>
  <c r="BF348"/>
  <c r="T348"/>
  <c r="T347"/>
  <c r="R348"/>
  <c r="R347"/>
  <c r="P348"/>
  <c r="P347"/>
  <c r="BI345"/>
  <c r="BH345"/>
  <c r="BG345"/>
  <c r="BF345"/>
  <c r="T345"/>
  <c r="T344"/>
  <c r="R345"/>
  <c r="R344"/>
  <c r="P345"/>
  <c r="P344"/>
  <c r="BI343"/>
  <c r="BH343"/>
  <c r="BG343"/>
  <c r="BF343"/>
  <c r="T343"/>
  <c r="R343"/>
  <c r="P343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2"/>
  <c r="BH332"/>
  <c r="BG332"/>
  <c r="BF332"/>
  <c r="T332"/>
  <c r="R332"/>
  <c r="P332"/>
  <c r="BI326"/>
  <c r="BH326"/>
  <c r="BG326"/>
  <c r="BF326"/>
  <c r="T326"/>
  <c r="R326"/>
  <c r="P326"/>
  <c r="BI318"/>
  <c r="BH318"/>
  <c r="BG318"/>
  <c r="BF318"/>
  <c r="T318"/>
  <c r="R318"/>
  <c r="P318"/>
  <c r="BI315"/>
  <c r="BH315"/>
  <c r="BG315"/>
  <c r="BF315"/>
  <c r="T315"/>
  <c r="R315"/>
  <c r="P315"/>
  <c r="BI305"/>
  <c r="BH305"/>
  <c r="BG305"/>
  <c r="BF305"/>
  <c r="T305"/>
  <c r="R305"/>
  <c r="P305"/>
  <c r="BI302"/>
  <c r="BH302"/>
  <c r="BG302"/>
  <c r="BF302"/>
  <c r="T302"/>
  <c r="R302"/>
  <c r="P302"/>
  <c r="BI294"/>
  <c r="BH294"/>
  <c r="BG294"/>
  <c r="BF294"/>
  <c r="T294"/>
  <c r="R294"/>
  <c r="P294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42"/>
  <c r="BH242"/>
  <c r="BG242"/>
  <c r="BF242"/>
  <c r="T242"/>
  <c r="R242"/>
  <c r="P242"/>
  <c r="BI234"/>
  <c r="BH234"/>
  <c r="BG234"/>
  <c r="BF234"/>
  <c r="T234"/>
  <c r="R234"/>
  <c r="P234"/>
  <c r="BI227"/>
  <c r="BH227"/>
  <c r="BG227"/>
  <c r="BF227"/>
  <c r="T227"/>
  <c r="R227"/>
  <c r="P227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1"/>
  <c r="BH181"/>
  <c r="BG181"/>
  <c r="BF181"/>
  <c r="T181"/>
  <c r="R181"/>
  <c r="P181"/>
  <c r="BI175"/>
  <c r="BH175"/>
  <c r="BG175"/>
  <c r="BF175"/>
  <c r="T175"/>
  <c r="R175"/>
  <c r="P175"/>
  <c r="BI169"/>
  <c r="BH169"/>
  <c r="BG169"/>
  <c r="BF169"/>
  <c r="T169"/>
  <c r="R169"/>
  <c r="P169"/>
  <c r="BI161"/>
  <c r="BH161"/>
  <c r="BG161"/>
  <c r="BF161"/>
  <c r="T161"/>
  <c r="R161"/>
  <c r="P161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J134"/>
  <c r="J133"/>
  <c r="F133"/>
  <c r="F131"/>
  <c r="E129"/>
  <c r="J92"/>
  <c r="J91"/>
  <c r="F91"/>
  <c r="F89"/>
  <c r="E87"/>
  <c r="J18"/>
  <c r="E18"/>
  <c r="F134"/>
  <c r="J17"/>
  <c r="J12"/>
  <c r="J89"/>
  <c r="E7"/>
  <c r="E127"/>
  <c i="1" r="L90"/>
  <c r="AM90"/>
  <c r="AM89"/>
  <c r="L89"/>
  <c r="AM87"/>
  <c r="L87"/>
  <c r="L85"/>
  <c r="L84"/>
  <c i="2" r="J637"/>
  <c r="J567"/>
  <c r="BK550"/>
  <c r="J539"/>
  <c r="J522"/>
  <c r="BK494"/>
  <c r="BK467"/>
  <c r="BK437"/>
  <c r="J404"/>
  <c r="BK367"/>
  <c r="J358"/>
  <c r="BK345"/>
  <c r="J315"/>
  <c r="J294"/>
  <c r="J276"/>
  <c r="BK234"/>
  <c r="J221"/>
  <c r="J215"/>
  <c r="BK191"/>
  <c r="BK637"/>
  <c r="J559"/>
  <c r="BK553"/>
  <c r="J537"/>
  <c r="BK516"/>
  <c r="BK502"/>
  <c r="BK480"/>
  <c r="BK429"/>
  <c r="BK407"/>
  <c r="J398"/>
  <c r="BK379"/>
  <c r="J359"/>
  <c r="J348"/>
  <c r="J318"/>
  <c r="BK288"/>
  <c r="BK273"/>
  <c r="J258"/>
  <c r="BK221"/>
  <c r="BK206"/>
  <c r="J194"/>
  <c i="1" r="AS94"/>
  <c i="2" r="BK534"/>
  <c r="J516"/>
  <c r="J505"/>
  <c r="J494"/>
  <c r="J480"/>
  <c r="BK472"/>
  <c r="J429"/>
  <c r="BK398"/>
  <c r="J387"/>
  <c r="BK358"/>
  <c r="J343"/>
  <c r="BK332"/>
  <c r="BK276"/>
  <c r="BK267"/>
  <c r="BK257"/>
  <c r="J209"/>
  <c r="J197"/>
  <c r="BK181"/>
  <c r="J140"/>
  <c r="J511"/>
  <c r="J497"/>
  <c r="BK482"/>
  <c r="J472"/>
  <c r="J449"/>
  <c r="BK393"/>
  <c r="BK385"/>
  <c r="J345"/>
  <c r="BK339"/>
  <c r="J302"/>
  <c r="J279"/>
  <c r="J254"/>
  <c r="J181"/>
  <c r="BK161"/>
  <c r="BK140"/>
  <c i="3" r="BK184"/>
  <c r="J176"/>
  <c r="BK168"/>
  <c r="BK163"/>
  <c r="BK150"/>
  <c r="J145"/>
  <c r="BK136"/>
  <c r="J133"/>
  <c r="BK127"/>
  <c r="J195"/>
  <c r="J193"/>
  <c r="J190"/>
  <c r="BK186"/>
  <c r="J182"/>
  <c r="BK179"/>
  <c r="J164"/>
  <c r="BK158"/>
  <c r="J152"/>
  <c r="J146"/>
  <c i="2" r="J611"/>
  <c r="J565"/>
  <c r="BK559"/>
  <c r="BK544"/>
  <c r="BK537"/>
  <c r="BK511"/>
  <c r="J491"/>
  <c r="J464"/>
  <c r="J426"/>
  <c r="BK420"/>
  <c r="BK396"/>
  <c r="BK361"/>
  <c r="BK341"/>
  <c r="BK318"/>
  <c r="BK302"/>
  <c r="BK279"/>
  <c r="BK270"/>
  <c r="J227"/>
  <c r="J203"/>
  <c r="J187"/>
  <c r="J161"/>
  <c r="BK565"/>
  <c r="BK542"/>
  <c r="J534"/>
  <c r="BK514"/>
  <c r="BK485"/>
  <c r="J467"/>
  <c r="BK426"/>
  <c r="J410"/>
  <c r="J401"/>
  <c r="J385"/>
  <c r="J361"/>
  <c r="J351"/>
  <c r="J340"/>
  <c r="J282"/>
  <c r="J264"/>
  <c r="J257"/>
  <c r="J218"/>
  <c r="BK203"/>
  <c r="J191"/>
  <c r="BK148"/>
  <c r="BK611"/>
  <c r="BK556"/>
  <c r="J544"/>
  <c r="BK539"/>
  <c r="BK510"/>
  <c r="J502"/>
  <c r="BK497"/>
  <c r="J488"/>
  <c r="J470"/>
  <c r="J407"/>
  <c r="J393"/>
  <c r="J367"/>
  <c r="BK364"/>
  <c r="BK351"/>
  <c r="BK305"/>
  <c r="J273"/>
  <c r="J261"/>
  <c r="BK254"/>
  <c r="J242"/>
  <c r="J206"/>
  <c r="BK194"/>
  <c r="J175"/>
  <c r="J514"/>
  <c r="BK505"/>
  <c r="J485"/>
  <c r="J476"/>
  <c r="BK461"/>
  <c r="J396"/>
  <c r="J379"/>
  <c r="BK343"/>
  <c r="J332"/>
  <c r="BK315"/>
  <c r="J288"/>
  <c r="BK261"/>
  <c r="J169"/>
  <c r="J148"/>
  <c i="3" r="J192"/>
  <c r="J179"/>
  <c r="BK175"/>
  <c r="J165"/>
  <c r="J158"/>
  <c r="J149"/>
  <c r="J139"/>
  <c r="BK134"/>
  <c r="BK130"/>
  <c r="J125"/>
  <c r="BK194"/>
  <c r="J191"/>
  <c r="J187"/>
  <c r="BK181"/>
  <c r="BK166"/>
  <c r="J161"/>
  <c r="BK159"/>
  <c r="J153"/>
  <c r="J150"/>
  <c r="BK145"/>
  <c r="J143"/>
  <c r="BK138"/>
  <c r="BK131"/>
  <c r="J127"/>
  <c r="J194"/>
  <c r="J183"/>
  <c r="J181"/>
  <c r="J177"/>
  <c r="J175"/>
  <c r="J171"/>
  <c r="J167"/>
  <c r="J162"/>
  <c r="BK155"/>
  <c r="BK151"/>
  <c r="BK147"/>
  <c r="J135"/>
  <c r="J130"/>
  <c r="BK193"/>
  <c r="BK190"/>
  <c r="J186"/>
  <c r="BK178"/>
  <c r="J173"/>
  <c r="J170"/>
  <c r="J168"/>
  <c r="J163"/>
  <c r="J159"/>
  <c r="BK153"/>
  <c r="J148"/>
  <c r="BK146"/>
  <c r="J141"/>
  <c r="J138"/>
  <c r="BK137"/>
  <c r="J128"/>
  <c r="BK125"/>
  <c i="4" r="BK160"/>
  <c r="J151"/>
  <c r="BK148"/>
  <c r="BK142"/>
  <c r="J140"/>
  <c r="J137"/>
  <c r="J134"/>
  <c r="J129"/>
  <c r="BK126"/>
  <c r="BK161"/>
  <c r="BK159"/>
  <c r="J156"/>
  <c r="J154"/>
  <c r="J146"/>
  <c r="BK144"/>
  <c r="BK141"/>
  <c r="BK139"/>
  <c r="J136"/>
  <c r="BK134"/>
  <c r="J126"/>
  <c r="BK146"/>
  <c r="J141"/>
  <c r="BK137"/>
  <c r="BK131"/>
  <c r="J159"/>
  <c r="BK157"/>
  <c r="J153"/>
  <c r="J144"/>
  <c r="J128"/>
  <c i="2" r="BK640"/>
  <c r="BK587"/>
  <c r="J553"/>
  <c r="J542"/>
  <c r="BK528"/>
  <c r="J500"/>
  <c r="BK470"/>
  <c r="BK449"/>
  <c r="BK401"/>
  <c r="J364"/>
  <c r="BK348"/>
  <c r="J326"/>
  <c r="J305"/>
  <c r="BK282"/>
  <c r="BK242"/>
  <c r="BK218"/>
  <c r="BK197"/>
  <c r="BK175"/>
  <c r="J587"/>
  <c r="J556"/>
  <c r="J528"/>
  <c r="J510"/>
  <c r="J482"/>
  <c r="J461"/>
  <c r="J420"/>
  <c r="BK404"/>
  <c r="BK390"/>
  <c r="J373"/>
  <c r="BK355"/>
  <c r="J341"/>
  <c r="J285"/>
  <c r="J267"/>
  <c r="J234"/>
  <c r="BK215"/>
  <c r="J200"/>
  <c r="J151"/>
  <c r="J640"/>
  <c r="BK567"/>
  <c r="J550"/>
  <c r="BK522"/>
  <c r="J507"/>
  <c r="BK500"/>
  <c r="BK491"/>
  <c r="BK476"/>
  <c r="J437"/>
  <c r="J390"/>
  <c r="BK373"/>
  <c r="BK359"/>
  <c r="J339"/>
  <c r="BK285"/>
  <c r="J270"/>
  <c r="BK258"/>
  <c r="BK227"/>
  <c r="BK200"/>
  <c r="BK187"/>
  <c r="BK169"/>
  <c r="BK507"/>
  <c r="BK488"/>
  <c r="BK464"/>
  <c r="BK410"/>
  <c r="BK387"/>
  <c r="J355"/>
  <c r="BK340"/>
  <c r="BK326"/>
  <c r="BK294"/>
  <c r="BK264"/>
  <c r="BK209"/>
  <c r="BK151"/>
  <c i="3" r="BK185"/>
  <c r="J178"/>
  <c r="BK169"/>
  <c r="BK164"/>
  <c r="J155"/>
  <c r="J142"/>
  <c r="BK135"/>
  <c r="J131"/>
  <c r="BK126"/>
  <c r="BK192"/>
  <c r="BK188"/>
  <c r="J185"/>
  <c r="J180"/>
  <c r="BK165"/>
  <c r="J154"/>
  <c r="J151"/>
  <c r="J140"/>
  <c r="BK139"/>
  <c r="J137"/>
  <c r="J136"/>
  <c r="BK129"/>
  <c r="BK128"/>
  <c r="BK195"/>
  <c r="J188"/>
  <c r="BK182"/>
  <c r="BK180"/>
  <c r="BK176"/>
  <c r="BK173"/>
  <c r="BK170"/>
  <c r="J166"/>
  <c r="BK161"/>
  <c r="BK152"/>
  <c r="BK148"/>
  <c r="BK143"/>
  <c r="BK141"/>
  <c r="BK133"/>
  <c r="J129"/>
  <c r="BK191"/>
  <c r="BK187"/>
  <c r="J184"/>
  <c r="BK183"/>
  <c r="BK177"/>
  <c r="BK171"/>
  <c r="J169"/>
  <c r="BK167"/>
  <c r="BK162"/>
  <c r="BK154"/>
  <c r="BK149"/>
  <c r="J147"/>
  <c r="BK142"/>
  <c r="BK140"/>
  <c r="J134"/>
  <c r="J126"/>
  <c i="4" r="J161"/>
  <c r="J158"/>
  <c r="J155"/>
  <c r="J149"/>
  <c r="BK143"/>
  <c r="J139"/>
  <c r="BK136"/>
  <c r="J131"/>
  <c r="BK128"/>
  <c r="J160"/>
  <c r="J157"/>
  <c r="BK155"/>
  <c r="J152"/>
  <c r="J143"/>
  <c r="BK140"/>
  <c r="BK138"/>
  <c r="BK135"/>
  <c r="J132"/>
  <c r="J125"/>
  <c r="BK154"/>
  <c r="BK153"/>
  <c r="BK152"/>
  <c r="BK151"/>
  <c r="BK149"/>
  <c r="J142"/>
  <c r="J138"/>
  <c r="BK132"/>
  <c r="BK129"/>
  <c r="BK158"/>
  <c r="BK156"/>
  <c r="J148"/>
  <c r="J135"/>
  <c r="BK125"/>
  <c i="2" l="1" r="P139"/>
  <c r="BK190"/>
  <c r="J190"/>
  <c r="J99"/>
  <c r="R190"/>
  <c r="R233"/>
  <c r="P338"/>
  <c r="R354"/>
  <c r="R346"/>
  <c r="P360"/>
  <c r="T360"/>
  <c r="T386"/>
  <c r="R471"/>
  <c r="R484"/>
  <c r="P506"/>
  <c r="R506"/>
  <c r="T506"/>
  <c r="T515"/>
  <c r="P566"/>
  <c i="4" r="T124"/>
  <c r="BK133"/>
  <c r="J133"/>
  <c r="J100"/>
  <c r="R133"/>
  <c r="P147"/>
  <c r="T147"/>
  <c r="P150"/>
  <c i="2" r="R139"/>
  <c r="P190"/>
  <c r="T190"/>
  <c r="T233"/>
  <c r="R338"/>
  <c r="BK354"/>
  <c r="J354"/>
  <c r="J106"/>
  <c r="T354"/>
  <c r="T346"/>
  <c r="BK386"/>
  <c r="J386"/>
  <c r="J108"/>
  <c r="R386"/>
  <c r="P471"/>
  <c r="P484"/>
  <c r="BK506"/>
  <c r="J506"/>
  <c r="J112"/>
  <c r="P515"/>
  <c r="BK566"/>
  <c r="J566"/>
  <c r="J114"/>
  <c r="T566"/>
  <c i="3" r="BK124"/>
  <c r="J124"/>
  <c r="J98"/>
  <c r="R124"/>
  <c r="R123"/>
  <c r="BK157"/>
  <c r="J157"/>
  <c r="J100"/>
  <c r="R157"/>
  <c r="BK172"/>
  <c r="J172"/>
  <c r="J101"/>
  <c r="R172"/>
  <c r="BK189"/>
  <c r="J189"/>
  <c r="J102"/>
  <c r="T189"/>
  <c i="4" r="P124"/>
  <c r="BK127"/>
  <c r="J127"/>
  <c r="J98"/>
  <c r="R127"/>
  <c r="BK130"/>
  <c r="J130"/>
  <c r="J99"/>
  <c r="R130"/>
  <c r="T133"/>
  <c r="BK147"/>
  <c r="J147"/>
  <c r="J102"/>
  <c r="R147"/>
  <c r="R150"/>
  <c i="2" r="BK139"/>
  <c r="J139"/>
  <c r="J98"/>
  <c r="T139"/>
  <c r="BK233"/>
  <c r="J233"/>
  <c r="J100"/>
  <c r="P233"/>
  <c r="BK338"/>
  <c r="J338"/>
  <c r="J101"/>
  <c r="T338"/>
  <c r="P354"/>
  <c r="P346"/>
  <c r="BK360"/>
  <c r="J360"/>
  <c r="J107"/>
  <c r="R360"/>
  <c r="P386"/>
  <c r="BK471"/>
  <c r="J471"/>
  <c r="J109"/>
  <c r="T471"/>
  <c r="BK484"/>
  <c r="J484"/>
  <c r="J111"/>
  <c r="T484"/>
  <c r="BK515"/>
  <c r="J515"/>
  <c r="J113"/>
  <c r="R515"/>
  <c r="R566"/>
  <c i="3" r="P124"/>
  <c r="P123"/>
  <c r="T124"/>
  <c r="T123"/>
  <c r="P157"/>
  <c r="P156"/>
  <c r="T157"/>
  <c r="T156"/>
  <c r="T172"/>
  <c r="P189"/>
  <c r="R189"/>
  <c i="4" r="BK124"/>
  <c r="R124"/>
  <c r="R123"/>
  <c r="P127"/>
  <c r="T127"/>
  <c r="P130"/>
  <c r="T130"/>
  <c r="P133"/>
  <c r="BK150"/>
  <c r="J150"/>
  <c r="J103"/>
  <c r="T150"/>
  <c i="2" r="BK344"/>
  <c r="J344"/>
  <c r="J102"/>
  <c r="BK350"/>
  <c r="J350"/>
  <c r="J105"/>
  <c r="BK481"/>
  <c r="J481"/>
  <c r="J110"/>
  <c r="BK636"/>
  <c r="J636"/>
  <c r="J116"/>
  <c r="BK639"/>
  <c r="J639"/>
  <c r="J117"/>
  <c r="BK347"/>
  <c r="J347"/>
  <c r="J104"/>
  <c i="4" r="BK145"/>
  <c r="J145"/>
  <c r="J101"/>
  <c r="J91"/>
  <c r="F119"/>
  <c r="F120"/>
  <c r="BE131"/>
  <c r="BE132"/>
  <c r="BE137"/>
  <c r="BE138"/>
  <c r="BE141"/>
  <c r="BE142"/>
  <c r="BE146"/>
  <c r="BE149"/>
  <c r="BE151"/>
  <c r="BE154"/>
  <c r="BE161"/>
  <c i="3" r="BK123"/>
  <c r="BK122"/>
  <c r="J122"/>
  <c r="BK156"/>
  <c r="J156"/>
  <c r="J99"/>
  <c i="4" r="E85"/>
  <c r="J89"/>
  <c r="BE125"/>
  <c r="BE126"/>
  <c r="BE134"/>
  <c r="BE135"/>
  <c r="BE139"/>
  <c r="BE140"/>
  <c r="BE143"/>
  <c r="BE155"/>
  <c r="BE156"/>
  <c r="BE157"/>
  <c r="BE158"/>
  <c r="BE159"/>
  <c r="BE160"/>
  <c r="BE128"/>
  <c r="BE129"/>
  <c r="BE136"/>
  <c r="BE148"/>
  <c r="BE144"/>
  <c r="BE152"/>
  <c r="BE153"/>
  <c i="2" r="BK635"/>
  <c r="J635"/>
  <c r="J115"/>
  <c i="3" r="F91"/>
  <c r="F92"/>
  <c r="J116"/>
  <c r="BE129"/>
  <c r="BE130"/>
  <c r="BE135"/>
  <c r="BE143"/>
  <c r="BE150"/>
  <c r="BE155"/>
  <c r="BE164"/>
  <c r="BE165"/>
  <c r="BE173"/>
  <c r="BE179"/>
  <c r="BE180"/>
  <c r="J91"/>
  <c r="BE126"/>
  <c r="BE127"/>
  <c r="BE137"/>
  <c r="BE138"/>
  <c r="BE139"/>
  <c r="BE145"/>
  <c r="BE149"/>
  <c r="BE158"/>
  <c r="BE159"/>
  <c r="BE161"/>
  <c r="BE162"/>
  <c r="BE163"/>
  <c r="BE167"/>
  <c r="BE177"/>
  <c r="BE178"/>
  <c r="BE183"/>
  <c r="BE184"/>
  <c r="BE185"/>
  <c r="BE186"/>
  <c r="BE188"/>
  <c r="BE191"/>
  <c r="BE192"/>
  <c i="2" r="BK138"/>
  <c r="J138"/>
  <c r="J97"/>
  <c i="3" r="E85"/>
  <c r="BE125"/>
  <c r="BE133"/>
  <c r="BE134"/>
  <c r="BE136"/>
  <c r="BE140"/>
  <c r="BE141"/>
  <c r="BE148"/>
  <c r="BE154"/>
  <c r="BE168"/>
  <c r="BE169"/>
  <c r="BE171"/>
  <c r="BE175"/>
  <c r="BE176"/>
  <c r="BE195"/>
  <c r="BE128"/>
  <c r="BE131"/>
  <c r="BE142"/>
  <c r="BE146"/>
  <c r="BE147"/>
  <c r="BE151"/>
  <c r="BE152"/>
  <c r="BE153"/>
  <c r="BE166"/>
  <c r="BE170"/>
  <c r="BE181"/>
  <c r="BE182"/>
  <c r="BE187"/>
  <c r="BE190"/>
  <c r="BE193"/>
  <c r="BE194"/>
  <c i="2" r="E85"/>
  <c r="BE148"/>
  <c r="BE175"/>
  <c r="BE187"/>
  <c r="BE191"/>
  <c r="BE197"/>
  <c r="BE200"/>
  <c r="BE203"/>
  <c r="BE215"/>
  <c r="BE221"/>
  <c r="BE227"/>
  <c r="BE234"/>
  <c r="BE257"/>
  <c r="BE267"/>
  <c r="BE270"/>
  <c r="BE273"/>
  <c r="BE282"/>
  <c r="BE341"/>
  <c r="BE348"/>
  <c r="BE358"/>
  <c r="BE359"/>
  <c r="BE361"/>
  <c r="BE367"/>
  <c r="BE396"/>
  <c r="BE398"/>
  <c r="BE401"/>
  <c r="BE426"/>
  <c r="BE429"/>
  <c r="BE467"/>
  <c r="BE497"/>
  <c r="BE500"/>
  <c r="BE510"/>
  <c r="J131"/>
  <c r="BE209"/>
  <c r="BE218"/>
  <c r="BE279"/>
  <c r="BE288"/>
  <c r="BE294"/>
  <c r="BE315"/>
  <c r="BE318"/>
  <c r="BE345"/>
  <c r="BE379"/>
  <c r="BE393"/>
  <c r="BE404"/>
  <c r="BE410"/>
  <c r="BE420"/>
  <c r="BE437"/>
  <c r="BE461"/>
  <c r="BE464"/>
  <c r="BE502"/>
  <c r="BE528"/>
  <c r="BE537"/>
  <c r="BE553"/>
  <c r="BE587"/>
  <c r="F92"/>
  <c r="BE140"/>
  <c r="BE151"/>
  <c r="BE161"/>
  <c r="BE169"/>
  <c r="BE181"/>
  <c r="BE194"/>
  <c r="BE242"/>
  <c r="BE276"/>
  <c r="BE302"/>
  <c r="BE305"/>
  <c r="BE339"/>
  <c r="BE340"/>
  <c r="BE343"/>
  <c r="BE364"/>
  <c r="BE449"/>
  <c r="BE470"/>
  <c r="BE488"/>
  <c r="BE491"/>
  <c r="BE505"/>
  <c r="BE516"/>
  <c r="BE539"/>
  <c r="BE550"/>
  <c r="BE559"/>
  <c r="BE565"/>
  <c r="BE611"/>
  <c r="BE206"/>
  <c r="BE254"/>
  <c r="BE258"/>
  <c r="BE261"/>
  <c r="BE264"/>
  <c r="BE285"/>
  <c r="BE326"/>
  <c r="BE332"/>
  <c r="BE351"/>
  <c r="BE355"/>
  <c r="BE373"/>
  <c r="BE385"/>
  <c r="BE387"/>
  <c r="BE390"/>
  <c r="BE407"/>
  <c r="BE472"/>
  <c r="BE476"/>
  <c r="BE480"/>
  <c r="BE482"/>
  <c r="BE485"/>
  <c r="BE494"/>
  <c r="BE507"/>
  <c r="BE511"/>
  <c r="BE514"/>
  <c r="BE522"/>
  <c r="BE534"/>
  <c r="BE542"/>
  <c r="BE544"/>
  <c r="BE556"/>
  <c r="BE567"/>
  <c r="BE637"/>
  <c r="BE640"/>
  <c r="F37"/>
  <c i="1" r="BD95"/>
  <c i="3" r="F36"/>
  <c i="1" r="BC96"/>
  <c i="4" r="J34"/>
  <c i="1" r="AW97"/>
  <c i="4" r="F36"/>
  <c i="1" r="BC97"/>
  <c i="2" r="J34"/>
  <c i="1" r="AW95"/>
  <c i="3" r="J34"/>
  <c i="1" r="AW96"/>
  <c i="3" r="F37"/>
  <c i="1" r="BD96"/>
  <c i="2" r="F36"/>
  <c i="1" r="BC95"/>
  <c i="2" r="F34"/>
  <c i="1" r="BA95"/>
  <c i="3" r="F35"/>
  <c i="1" r="BB96"/>
  <c i="3" r="J30"/>
  <c i="4" r="F37"/>
  <c i="1" r="BD97"/>
  <c i="2" r="F35"/>
  <c i="1" r="BB95"/>
  <c i="3" r="F34"/>
  <c i="1" r="BA96"/>
  <c i="4" r="F34"/>
  <c i="1" r="BA97"/>
  <c i="4" r="F35"/>
  <c i="1" r="BB97"/>
  <c i="3" l="1" r="P122"/>
  <c i="1" r="AU96"/>
  <c i="4" r="T123"/>
  <c r="BK123"/>
  <c r="J123"/>
  <c r="J96"/>
  <c i="2" r="T138"/>
  <c r="T137"/>
  <c i="4" r="P123"/>
  <c i="1" r="AU97"/>
  <c i="3" r="R156"/>
  <c r="R122"/>
  <c i="2" r="P138"/>
  <c r="P137"/>
  <c i="1" r="AU95"/>
  <c i="3" r="T122"/>
  <c i="2" r="R138"/>
  <c r="R137"/>
  <c i="4" r="J124"/>
  <c r="J97"/>
  <c i="2" r="BK346"/>
  <c r="J346"/>
  <c r="J103"/>
  <c i="1" r="AG96"/>
  <c i="3" r="J123"/>
  <c r="J97"/>
  <c r="J96"/>
  <c i="2" r="BK137"/>
  <c r="J137"/>
  <c r="J96"/>
  <c i="3" r="F33"/>
  <c i="1" r="AZ96"/>
  <c i="4" r="J33"/>
  <c i="1" r="AV97"/>
  <c r="AT97"/>
  <c r="BA94"/>
  <c r="W30"/>
  <c r="BB94"/>
  <c r="W31"/>
  <c i="2" r="F33"/>
  <c i="1" r="AZ95"/>
  <c i="2" r="J33"/>
  <c i="1" r="AV95"/>
  <c r="AT95"/>
  <c i="3" r="J33"/>
  <c i="1" r="AV96"/>
  <c r="AT96"/>
  <c r="AN96"/>
  <c r="BC94"/>
  <c r="AY94"/>
  <c i="4" r="F33"/>
  <c i="1" r="AZ97"/>
  <c r="BD94"/>
  <c r="W33"/>
  <c i="3" l="1" r="J39"/>
  <c i="1" r="AU94"/>
  <c i="2" r="J30"/>
  <c i="1" r="AG95"/>
  <c r="W32"/>
  <c r="AW94"/>
  <c r="AK30"/>
  <c i="4" r="J30"/>
  <c i="1" r="AG97"/>
  <c r="AX94"/>
  <c r="AZ94"/>
  <c r="W29"/>
  <c i="4" l="1" r="J39"/>
  <c i="2" r="J39"/>
  <c i="1" r="AN95"/>
  <c r="AN97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<sst xmlns="http://schemas.openxmlformats.org/spreadsheetml/2006/main">
  <si>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</si>
  <si>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</si>
  <si>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</si>
  <si>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</si>
  <si>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</si>
  <si>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{ab8e52b2-a727-43b0-8172-fb379f858141}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</si>
  <si>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</si>
  <si>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</si>
  <si>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</si>
  <si>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</si>
  <si>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</si>
  <si>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</si>
  <si>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</si>
  <si>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</si>
  <si>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DJEM2658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</si>
  <si>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</si>
  <si>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</si>
  <si>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Restaurace Šnyt Šternberk, Masarykova 307/20 - rekonstrukce VZTD kuchyně restaurace Šnyt</t>
  </si>
  <si>
    <t>KSO:</t>
  </si>
  <si>
    <t>801 84</t>
  </si>
  <si>
    <t>CC-CZ:</t>
  </si>
  <si>
    <t>Místo:</t>
  </si>
  <si>
    <t>k.ú.Šternberk, parc.č.2785/1</t>
  </si>
  <si>
    <t>Datum:</t>
  </si>
  <si>
    <t>25. 7. 2024</t>
  </si>
  <si>
    <t>Zadavatel:</t>
  </si>
  <si>
    <t>IČ:</t>
  </si>
  <si>
    <t>Město Šternberk, Horní náměstí 78/16, Šternberk</t>
  </si>
  <si>
    <t>DIČ:</t>
  </si>
  <si>
    <t>Uchazeč:</t>
  </si>
  <si>
    <t>Vyplň údaj</t>
  </si>
  <si>
    <t>Projektant:</t>
  </si>
  <si>
    <t>Ing.Judita Bravencová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</si>
  <si>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</si>
  <si>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</si>
  <si>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</si>
  <si>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</si>
  <si>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</si>
  <si>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</si>
  <si>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</si>
  <si>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</si>
  <si>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</si>
  <si>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</si>
  <si>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</si>
  <si>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</si>
  <si>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</si>
  <si>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</si>
  <si>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</si>
  <si>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</si>
  <si>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</si>
  <si>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</si>
  <si>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</si>
  <si>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</si>
  <si>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</si>
  <si>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</si>
  <si>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</si>
  <si>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</si>
  <si>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</si>
  <si>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</si>
  <si>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</si>
  <si>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</si>
  <si>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</si>
  <si>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</si>
  <si>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</si>
  <si>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</si>
  <si>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</si>
  <si>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</si>
  <si>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</si>
  <si>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</si>
  <si>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</si>
  <si>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</si>
  <si>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</si>
  <si>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</si>
  <si>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</si>
  <si>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</si>
  <si>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</si>
  <si>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</si>
  <si>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</si>
  <si>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</si>
  <si>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</si>
  <si>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</si>
  <si>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</si>
  <si>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D.1.1.1</t>
  </si>
  <si>
    <t>Architektonicko - stavební řešení</t>
  </si>
  <si>
    <t>STA</t>
  </si>
  <si>
    <t>1</t>
  </si>
  <si>
    <t>{55940f96-3fe5-469c-812c-1a034dde357b}</t>
  </si>
  <si>
    <t>2</t>
  </si>
  <si>
    <t>D.1.4.2</t>
  </si>
  <si>
    <t>Zařízení pro VZDT a chlazení staveb</t>
  </si>
  <si>
    <t>{74b883c5-cea1-46ce-83cd-3a290fb6d031}</t>
  </si>
  <si>
    <t>D.1.4.3</t>
  </si>
  <si>
    <t>Zařízení silnoproudých elektroinstalací</t>
  </si>
  <si>
    <t>{c83c3153-de22-42a2-973b-81bac5569d0b}</t>
  </si>
  <si>
    <t>KRYCÍ LIST SOUPISU PRACÍ</t>
  </si>
  <si>
    <t>Objekt:</t>
  </si>
  <si>
    <t>D.1.1.1 - Architektonicko - stavební řešení</t>
  </si>
  <si>
    <t>Dana Jemelková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</si>
  <si>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</si>
  <si>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</si>
  <si>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</si>
  <si>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</si>
  <si>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</si>
  <si>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</si>
  <si>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</si>
  <si>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</si>
  <si>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</si>
  <si>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</si>
  <si>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</si>
  <si>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</si>
  <si>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</si>
  <si>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</si>
  <si>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</si>
  <si>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</si>
  <si>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</si>
  <si>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</si>
  <si>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</si>
  <si>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</si>
  <si>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</si>
  <si>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</si>
  <si>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</si>
  <si>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</si>
  <si>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</si>
  <si>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</si>
  <si>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</si>
  <si>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</si>
  <si>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</si>
  <si>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</si>
  <si>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</si>
  <si>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</si>
  <si>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</si>
  <si>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</si>
  <si>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</si>
  <si>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</si>
  <si>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</si>
  <si>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</si>
  <si>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</si>
  <si>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</si>
  <si>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</si>
  <si>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</si>
  <si>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</si>
  <si>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</si>
  <si>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</si>
  <si>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</si>
  <si>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</si>
  <si>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</si>
  <si>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4</t>
  </si>
  <si>
    <t>2011554579</t>
  </si>
  <si>
    <t>VV</t>
  </si>
  <si>
    <t>m.č.103a do 125 - nový prostup 150x150</t>
  </si>
  <si>
    <t>m.č.125 do 115 - nový prostup 150x150</t>
  </si>
  <si>
    <t>Součet</t>
  </si>
  <si>
    <t>310235251</t>
  </si>
  <si>
    <t>Zazdívka otvorů pl do 0,0225 m2 ve zdivu nadzákladovém cihlami pálenými tl přes 300 do 450 mm</t>
  </si>
  <si>
    <t>-1976841012</t>
  </si>
  <si>
    <t>m.č.131 do 103a - nový prostup 150x150</t>
  </si>
  <si>
    <t>310235261</t>
  </si>
  <si>
    <t>Zazdívka otvorů pl do 0,0225 m2 ve zdivu nadzákladovém cihlami pálenými tl přes 450 do 600 mm</t>
  </si>
  <si>
    <t>125164961</t>
  </si>
  <si>
    <t>m.č.132 do 142a - nový prostup DN150</t>
  </si>
  <si>
    <t>m.č.142a do 143 - nový prostup DN150</t>
  </si>
  <si>
    <t>m.č.142a do 144 - nový prostup DN125</t>
  </si>
  <si>
    <t>m.č.133 do 131 - nový prostup 150x150</t>
  </si>
  <si>
    <t>310237261</t>
  </si>
  <si>
    <t>Zazdívka otvorů pl přes 0,09 do 0,25 m2 ve zdivu nadzákladovém cihlami pálenými tl přes 450 do 600 mm</t>
  </si>
  <si>
    <t>369301675</t>
  </si>
  <si>
    <t>m.č.132 do 142a - zvětšení prostupu 1200x400 na 1200x600</t>
  </si>
  <si>
    <t>m.č.132 do 143 - zvětšení prostupu 600x250 na 600x600</t>
  </si>
  <si>
    <t>m.č.142a do 144 - nový prostup 700x200</t>
  </si>
  <si>
    <t>5</t>
  </si>
  <si>
    <t>317234410</t>
  </si>
  <si>
    <t>Vyzdívka mezi nosníky z cihel pálených na MC</t>
  </si>
  <si>
    <t>m3</t>
  </si>
  <si>
    <t>157564206</t>
  </si>
  <si>
    <t>m.č.142a do 144 - 5I120-1250</t>
  </si>
  <si>
    <t>1,25*0,6*0,12</t>
  </si>
  <si>
    <t>m.č.132 do m.č.142a a 143 - 5I120-1500+900</t>
  </si>
  <si>
    <t>(1,5+0,9)*0,6*0,12</t>
  </si>
  <si>
    <t>6</t>
  </si>
  <si>
    <t>317944321</t>
  </si>
  <si>
    <t>Válcované nosníky do č.12 dodatečně osazované do připravených otvorů</t>
  </si>
  <si>
    <t>t</t>
  </si>
  <si>
    <t>-1882278294</t>
  </si>
  <si>
    <t>5*11,1*1,25*0,001*1,1</t>
  </si>
  <si>
    <t>5*11,1*(1,5+0,9)*0,001*1,1</t>
  </si>
  <si>
    <t>7</t>
  </si>
  <si>
    <t>340235211</t>
  </si>
  <si>
    <t>Zazdívka otvorů v příčkách nebo stěnách pl do 0,0225 m2 cihlami plnými tl do 100 mm</t>
  </si>
  <si>
    <t>-1125096987</t>
  </si>
  <si>
    <t xml:space="preserve">m.č.132 do 133 - nový prostup 150x150 </t>
  </si>
  <si>
    <t>m.č.143 do 144 - nový prostup DN150</t>
  </si>
  <si>
    <t>8</t>
  </si>
  <si>
    <t>340236212</t>
  </si>
  <si>
    <t>Zazdívka otvorů v příčkách nebo stěnách pl přes 0,0225 do 0,09 m2 cihlami plnými tl přes 100 mm</t>
  </si>
  <si>
    <t>2003846112</t>
  </si>
  <si>
    <t>m.č.142a do 142b - nový prostup DN280</t>
  </si>
  <si>
    <t>Úpravy povrchů, podlahy a osazování výplní</t>
  </si>
  <si>
    <t>9</t>
  </si>
  <si>
    <t>611325422</t>
  </si>
  <si>
    <t>Oprava vnitřní vápenocementové štukové omítky stropů v rozsahu plochy přes 10 do 30 %</t>
  </si>
  <si>
    <t>m2</t>
  </si>
  <si>
    <t>-855100592</t>
  </si>
  <si>
    <t>m.č.142b</t>
  </si>
  <si>
    <t>5,23</t>
  </si>
  <si>
    <t>10</t>
  </si>
  <si>
    <t>612131121</t>
  </si>
  <si>
    <t>Penetrační disperzní nátěr vnitřních stěn nanášený ručně</t>
  </si>
  <si>
    <t>-905984436</t>
  </si>
  <si>
    <t>m.č.142b - po obvodu</t>
  </si>
  <si>
    <t>(3,0+1,8)*2*0,2</t>
  </si>
  <si>
    <t>11</t>
  </si>
  <si>
    <t>612321111</t>
  </si>
  <si>
    <t>Vápenocementová omítka hrubá jednovrstvá zatřená vnitřních stěn nanášená ručně</t>
  </si>
  <si>
    <t>-888676120</t>
  </si>
  <si>
    <t>612321141</t>
  </si>
  <si>
    <t>Vápenocementová omítka štuková dvouvrstvá vnitřních stěn nanášená ručně</t>
  </si>
  <si>
    <t>1661423917</t>
  </si>
  <si>
    <t>13</t>
  </si>
  <si>
    <t>612325201</t>
  </si>
  <si>
    <t>Vápenocementová hrubá omítka malých ploch do 0,09 m2 na stěnách</t>
  </si>
  <si>
    <t>532572159</t>
  </si>
  <si>
    <t>viz odd.3 - zazdívky do 0,0225</t>
  </si>
  <si>
    <t>(2+1+4+3+1)*2</t>
  </si>
  <si>
    <t>14</t>
  </si>
  <si>
    <t>612325202</t>
  </si>
  <si>
    <t>Vápenocementová hrubá omítka malých ploch přes 0,09 do 0,25 m2 na stěnách</t>
  </si>
  <si>
    <t>1834405678</t>
  </si>
  <si>
    <t>viz odd.3 - zazdívky do 0,25</t>
  </si>
  <si>
    <t>3*2</t>
  </si>
  <si>
    <t>15</t>
  </si>
  <si>
    <t>612325203</t>
  </si>
  <si>
    <t>Vápenocementová hrubá omítka malých ploch přes 0,25 do 1 m2 na stěnách</t>
  </si>
  <si>
    <t>-1966046993</t>
  </si>
  <si>
    <t>1*2</t>
  </si>
  <si>
    <t>(1+1)*2</t>
  </si>
  <si>
    <t>16</t>
  </si>
  <si>
    <t>612325221</t>
  </si>
  <si>
    <t>Vápenocementová štuková omítka malých ploch do 0,09 m2 na stěnách</t>
  </si>
  <si>
    <t>642925513</t>
  </si>
  <si>
    <t>17</t>
  </si>
  <si>
    <t>612325222</t>
  </si>
  <si>
    <t>Vápenocementová štuková omítka malých ploch přes 0,09 do 0,25 m2 na stěnách</t>
  </si>
  <si>
    <t>-190611369</t>
  </si>
  <si>
    <t>18</t>
  </si>
  <si>
    <t>612325223</t>
  </si>
  <si>
    <t>Vápenocementová štuková omítka malých ploch přes 0,25 do 1 m2 na stěnách</t>
  </si>
  <si>
    <t>90767860</t>
  </si>
  <si>
    <t>19</t>
  </si>
  <si>
    <t>619991011</t>
  </si>
  <si>
    <t>Obalení konstrukcí a prvků fólií přilepenou lepící páskou</t>
  </si>
  <si>
    <t>-1913517661</t>
  </si>
  <si>
    <t>m.č.133</t>
  </si>
  <si>
    <t>24,92*2</t>
  </si>
  <si>
    <t xml:space="preserve">m.č.204  </t>
  </si>
  <si>
    <t>106,1*2</t>
  </si>
  <si>
    <t>Ostatní konstrukce a práce, bourání</t>
  </si>
  <si>
    <t>20</t>
  </si>
  <si>
    <t>949101111</t>
  </si>
  <si>
    <t>Lešení pomocné pro objekty pozemních staveb s lešeňovou podlahou v do 1,9 m zatížení do 150 kg/m2</t>
  </si>
  <si>
    <t>-2058766661</t>
  </si>
  <si>
    <t>řešené místnosti 1,NP</t>
  </si>
  <si>
    <t>307,26</t>
  </si>
  <si>
    <t>m.č.210</t>
  </si>
  <si>
    <t>5,51</t>
  </si>
  <si>
    <t>m.č.204</t>
  </si>
  <si>
    <t>6,1*2,0</t>
  </si>
  <si>
    <t>952901111</t>
  </si>
  <si>
    <t>Vyčištění budov bytové a občanské výstavby při výšce podlaží do 4 m</t>
  </si>
  <si>
    <t>-2084753154</t>
  </si>
  <si>
    <t>řešené místnosti v 1,NP</t>
  </si>
  <si>
    <t>m.č.103a - průběžný úklid min. 4x</t>
  </si>
  <si>
    <t>3,85*6,0*4</t>
  </si>
  <si>
    <t>m.č.112,113,114,115,116+117 - průběžný úklid min. 4x</t>
  </si>
  <si>
    <t>4,52*2,87*4</t>
  </si>
  <si>
    <t>m.č.210+211 - průběžný úklid min. 4x</t>
  </si>
  <si>
    <t>(5,51+11,35)*4</t>
  </si>
  <si>
    <t xml:space="preserve">m.č.204  - průběžný úklid min. 4x</t>
  </si>
  <si>
    <t>106,1*4</t>
  </si>
  <si>
    <t>22</t>
  </si>
  <si>
    <t>953921113</t>
  </si>
  <si>
    <t>Dlaždice betonové 400x400 mm kladené na sucho na ploché střechy</t>
  </si>
  <si>
    <t>-395113869</t>
  </si>
  <si>
    <t>střecha</t>
  </si>
  <si>
    <t>4+4</t>
  </si>
  <si>
    <t>23</t>
  </si>
  <si>
    <t>953921114</t>
  </si>
  <si>
    <t>Příplatek k dlaždicím betonovým 400x400 mm kladeným na sucho za podkladové čtverce z lepenky</t>
  </si>
  <si>
    <t>-1494931261</t>
  </si>
  <si>
    <t>24</t>
  </si>
  <si>
    <t>965032121</t>
  </si>
  <si>
    <t>Bourání podlah z cihel kladených na stojato pl do 1 m2</t>
  </si>
  <si>
    <t>1932428474</t>
  </si>
  <si>
    <t>m.č.210 - prostup stropem</t>
  </si>
  <si>
    <t>0,6*0,6</t>
  </si>
  <si>
    <t>25</t>
  </si>
  <si>
    <t>965082932</t>
  </si>
  <si>
    <t>Odstranění násypů pod podlahami tl do 200 mm pl do 2 m2</t>
  </si>
  <si>
    <t>2116023748</t>
  </si>
  <si>
    <t>0,6*0,6*0,2</t>
  </si>
  <si>
    <t>26</t>
  </si>
  <si>
    <t>965042121</t>
  </si>
  <si>
    <t>Bourání podkladů pod dlažby nebo mazanin betonových nebo z litého asfaltu tl do 100 mm pl do 1 m2</t>
  </si>
  <si>
    <t>-1387030028</t>
  </si>
  <si>
    <t>m.č.115 do 204 - otvor 150x250</t>
  </si>
  <si>
    <t>0,15*0,25*0,1</t>
  </si>
  <si>
    <t>27</t>
  </si>
  <si>
    <t>965049111</t>
  </si>
  <si>
    <t>Příplatek k bourání betonových mazanin za bourání mazanin se svařovanou sítí tl do 100 mm</t>
  </si>
  <si>
    <t>-1894448235</t>
  </si>
  <si>
    <t>28</t>
  </si>
  <si>
    <t>977312112</t>
  </si>
  <si>
    <t>Řezání stávajících betonových mazanin vyztužených hl do 100 mm</t>
  </si>
  <si>
    <t>m</t>
  </si>
  <si>
    <t>-1785773358</t>
  </si>
  <si>
    <t>(0,15+0,25)*2</t>
  </si>
  <si>
    <t>29</t>
  </si>
  <si>
    <t>972054241</t>
  </si>
  <si>
    <t>Vybourání otvorů v ŽB stropech nebo klenbách pl do 0,09 m2 tl do 150 mm</t>
  </si>
  <si>
    <t>-31484365</t>
  </si>
  <si>
    <t>30</t>
  </si>
  <si>
    <t>977211111</t>
  </si>
  <si>
    <t>Řezání stěnovou pilou ŽB kcí s výztuží průměru do 16 mm hl do 200 mm</t>
  </si>
  <si>
    <t>1943221635</t>
  </si>
  <si>
    <t>31</t>
  </si>
  <si>
    <t>R95394321</t>
  </si>
  <si>
    <t>Demontáž osazení hasicího přístroje</t>
  </si>
  <si>
    <t>-2067875770</t>
  </si>
  <si>
    <t xml:space="preserve">m.č.103a </t>
  </si>
  <si>
    <t>32</t>
  </si>
  <si>
    <t>953943211</t>
  </si>
  <si>
    <t>Osazování hasicího přístroje</t>
  </si>
  <si>
    <t>-1949894419</t>
  </si>
  <si>
    <t>m.č.103a - stávající na nové místo</t>
  </si>
  <si>
    <t>33</t>
  </si>
  <si>
    <t>965083121</t>
  </si>
  <si>
    <t>Odstranění násypů pod podlahami mezi trámy tl do 200 mm pl do 2 m2</t>
  </si>
  <si>
    <t>-811421690</t>
  </si>
  <si>
    <t>m.č.143 - prostup stropem</t>
  </si>
  <si>
    <t>0,65*0,6*0,2</t>
  </si>
  <si>
    <t>34</t>
  </si>
  <si>
    <t>971033231</t>
  </si>
  <si>
    <t>Vybourání otvorů ve zdivu cihelném pl do 0,0225 m2 na MVC nebo MV tl do 150 mm</t>
  </si>
  <si>
    <t>393828617</t>
  </si>
  <si>
    <t>35</t>
  </si>
  <si>
    <t>971033241</t>
  </si>
  <si>
    <t>Vybourání otvorů ve zdivu cihelném pl do 0,0225 m2 na MVC nebo MV tl do 300 mm</t>
  </si>
  <si>
    <t>178782728</t>
  </si>
  <si>
    <t>36</t>
  </si>
  <si>
    <t>971033251</t>
  </si>
  <si>
    <t>Vybourání otvorů ve zdivu cihelném pl do 0,0225 m2 na MVC nebo MV tl do 450 mm</t>
  </si>
  <si>
    <t>1053096831</t>
  </si>
  <si>
    <t>37</t>
  </si>
  <si>
    <t>971033261</t>
  </si>
  <si>
    <t>Vybourání otvorů ve zdivu cihelném pl do 0,0225 m2 na MVC nebo MV tl do 600 mm</t>
  </si>
  <si>
    <t>79859314</t>
  </si>
  <si>
    <t>38</t>
  </si>
  <si>
    <t>971033331</t>
  </si>
  <si>
    <t>Vybourání otvorů ve zdivu cihelném pl do 0,09 m2 na MVC nebo MV tl do 150 mm</t>
  </si>
  <si>
    <t>-827973315</t>
  </si>
  <si>
    <t>39</t>
  </si>
  <si>
    <t>971033461</t>
  </si>
  <si>
    <t>Vybourání otvorů ve zdivu cihelném pl do 0,25 m2 na MVC nebo MV tl do 600 mm</t>
  </si>
  <si>
    <t>1952276267</t>
  </si>
  <si>
    <t>40</t>
  </si>
  <si>
    <t>974031664</t>
  </si>
  <si>
    <t>Vysekání rýh ve zdivu cihelném pro vtahování nosníků hl do 150 mm v do 150 mm</t>
  </si>
  <si>
    <t>-771472872</t>
  </si>
  <si>
    <t>1,25*5</t>
  </si>
  <si>
    <t>(1,5+0,9)*5</t>
  </si>
  <si>
    <t>41</t>
  </si>
  <si>
    <t>978059541</t>
  </si>
  <si>
    <t>Odsekání a odebrání obkladů stěn z vnitřních obkládaček plochy přes 1 m2</t>
  </si>
  <si>
    <t>-1509968051</t>
  </si>
  <si>
    <t>m.č.142a</t>
  </si>
  <si>
    <t>(1,5+3,7)*0,5+1,0*0,5</t>
  </si>
  <si>
    <t>m.č.115</t>
  </si>
  <si>
    <t>0,9*(1,2+0,15)</t>
  </si>
  <si>
    <t>997</t>
  </si>
  <si>
    <t>Přesun sutě</t>
  </si>
  <si>
    <t>42</t>
  </si>
  <si>
    <t>997013213</t>
  </si>
  <si>
    <t>Vnitrostaveništní doprava suti a vybouraných hmot pro budovy v přes 9 do 12 m ručně</t>
  </si>
  <si>
    <t>576635090</t>
  </si>
  <si>
    <t>43</t>
  </si>
  <si>
    <t>997013501</t>
  </si>
  <si>
    <t>Odvoz suti a vybouraných hmot na skládku nebo meziskládku do 1 km se složením</t>
  </si>
  <si>
    <t>163102969</t>
  </si>
  <si>
    <t>44</t>
  </si>
  <si>
    <t>997013509</t>
  </si>
  <si>
    <t>Příplatek k odvozu suti a vybouraných hmot na skládku ZKD 1 km přes 1 km</t>
  </si>
  <si>
    <t>1134081426</t>
  </si>
  <si>
    <t>3,043*19 'Přepočtené koeficientem množství</t>
  </si>
  <si>
    <t>45</t>
  </si>
  <si>
    <t>997013631</t>
  </si>
  <si>
    <t>Poplatek za uložení na skládce (skládkovné) stavebního odpadu směsného kód odpadu 17 09 04</t>
  </si>
  <si>
    <t>-1893090699</t>
  </si>
  <si>
    <t>998</t>
  </si>
  <si>
    <t>Přesun hmot</t>
  </si>
  <si>
    <t>46</t>
  </si>
  <si>
    <t>998018002</t>
  </si>
  <si>
    <t>Přesun hmot ruční pro budovy v přes 6 do 12 m</t>
  </si>
  <si>
    <t>212280408</t>
  </si>
  <si>
    <t>PSV</t>
  </si>
  <si>
    <t>Práce a dodávky PSV</t>
  </si>
  <si>
    <t>712</t>
  </si>
  <si>
    <t>Povlakové krytiny</t>
  </si>
  <si>
    <t>47</t>
  </si>
  <si>
    <t>R712</t>
  </si>
  <si>
    <t>Prostup střešní konstrukcí</t>
  </si>
  <si>
    <t>soub</t>
  </si>
  <si>
    <t>1300929231</t>
  </si>
  <si>
    <t>P</t>
  </si>
  <si>
    <t xml:space="preserve">Poznámka k položce:_x000d_
Prostup z knihovny bude přes vazníkovou střechu s malým sklonem. Krytina je povlaková. Je nutné vyříznout potřebný prostup DN 150 v daném místě. _x000d_
</t>
  </si>
  <si>
    <t>713</t>
  </si>
  <si>
    <t>Izolace tepelné</t>
  </si>
  <si>
    <t>48</t>
  </si>
  <si>
    <t>713120823</t>
  </si>
  <si>
    <t>Odstranění tepelné izolace podlah volně kladené z polystyrenu suchého tl přes 100 mm</t>
  </si>
  <si>
    <t>-1703807457</t>
  </si>
  <si>
    <t>0,15*0,25</t>
  </si>
  <si>
    <t>751</t>
  </si>
  <si>
    <t>Vzduchotechnika</t>
  </si>
  <si>
    <t>49</t>
  </si>
  <si>
    <t>751398035</t>
  </si>
  <si>
    <t>Montáž ventilační mřížky do dveří nebo desek přes 0,200 m2</t>
  </si>
  <si>
    <t>-1667736116</t>
  </si>
  <si>
    <t xml:space="preserve">m.č.132 - nadsvětlík dveří </t>
  </si>
  <si>
    <t>50</t>
  </si>
  <si>
    <t>M</t>
  </si>
  <si>
    <t>R4297292</t>
  </si>
  <si>
    <t>žaluzie protidešťová s pevnými lamelami 800x560mm</t>
  </si>
  <si>
    <t>-2034425141</t>
  </si>
  <si>
    <t>51</t>
  </si>
  <si>
    <t>998751201</t>
  </si>
  <si>
    <t>Přesun hmot procentní pro vzduchotechniku v objektech výšky do 12 m</t>
  </si>
  <si>
    <t>%</t>
  </si>
  <si>
    <t>441259556</t>
  </si>
  <si>
    <t>762</t>
  </si>
  <si>
    <t>Konstrukce tesařské</t>
  </si>
  <si>
    <t>52</t>
  </si>
  <si>
    <t>762521922</t>
  </si>
  <si>
    <t>Vyřezání části podlahy z prken tl do 32 mm bez polštářů pl jednotlivě přes 0,25 do 1 m2</t>
  </si>
  <si>
    <t>349824391</t>
  </si>
  <si>
    <t>(0,65+0,6)*2</t>
  </si>
  <si>
    <t>53</t>
  </si>
  <si>
    <t>762523912</t>
  </si>
  <si>
    <t>Doplnění části podlah hrubými prkny tl do 32 mm pl jednotlivě přes 0,25 do 1 m2</t>
  </si>
  <si>
    <t>1968708749</t>
  </si>
  <si>
    <t>0,65*0,6</t>
  </si>
  <si>
    <t>54</t>
  </si>
  <si>
    <t>762811922</t>
  </si>
  <si>
    <t>Vyřezání části záklopu nebo podbíjení stropu z prken tl do 32 mm pl jednotlivě přes 0,25 do 1 m2</t>
  </si>
  <si>
    <t>1809870969</t>
  </si>
  <si>
    <t>(0,65+0,6)*2*2</t>
  </si>
  <si>
    <t>0,6*4*2</t>
  </si>
  <si>
    <t>55</t>
  </si>
  <si>
    <t>762812932</t>
  </si>
  <si>
    <t>Zabednění části záklopu stropu prkny tl do 32 mm pl jednotlivě přes 0,25 do 1 m2</t>
  </si>
  <si>
    <t>-1819368315</t>
  </si>
  <si>
    <t>56</t>
  </si>
  <si>
    <t>762841942</t>
  </si>
  <si>
    <t>Doplnění části podbíjení hoblovanými prkny pl jednotlivě přes 0,25 do 1 m2</t>
  </si>
  <si>
    <t>281660333</t>
  </si>
  <si>
    <t>57</t>
  </si>
  <si>
    <t>998762202</t>
  </si>
  <si>
    <t>Přesun hmot procentní pro kce tesařské v objektech v přes 6 do 12 m</t>
  </si>
  <si>
    <t>1553924140</t>
  </si>
  <si>
    <t>763</t>
  </si>
  <si>
    <t>Konstrukce suché výstavby</t>
  </si>
  <si>
    <t>58</t>
  </si>
  <si>
    <t>763121822</t>
  </si>
  <si>
    <t>Demontáž SDK předsazené/šachtové stěny s nosnou kcí se zdvojeným CW profilem opláštění dvojité</t>
  </si>
  <si>
    <t>2127030491</t>
  </si>
  <si>
    <t>m.č.210 - S1</t>
  </si>
  <si>
    <t>(0,5+1,27+1,05)*3,5</t>
  </si>
  <si>
    <t>59</t>
  </si>
  <si>
    <t>763122411</t>
  </si>
  <si>
    <t>SDK stěna šachtová tl 75 mm profil CW+UW 50 desky 2xDF 12,5 bez izolace EI 30</t>
  </si>
  <si>
    <t>-439381972</t>
  </si>
  <si>
    <t>60</t>
  </si>
  <si>
    <t>763111742</t>
  </si>
  <si>
    <t>Montáž jedné vrstvy tepelné izolace do SDK příčky</t>
  </si>
  <si>
    <t>-823416357</t>
  </si>
  <si>
    <t>61</t>
  </si>
  <si>
    <t>63148150</t>
  </si>
  <si>
    <t>deska tepelně izolační minerální univerzální λ=0,033-0,035 tl 40mm</t>
  </si>
  <si>
    <t>1677298266</t>
  </si>
  <si>
    <t>9,87*1,02 'Přepočtené koeficientem množství</t>
  </si>
  <si>
    <t>62</t>
  </si>
  <si>
    <t>763111722</t>
  </si>
  <si>
    <t>SDK příčka pozinkovaný úhelník k ochraně rohů</t>
  </si>
  <si>
    <t>-1942689661</t>
  </si>
  <si>
    <t>3,5*2</t>
  </si>
  <si>
    <t>63</t>
  </si>
  <si>
    <t>763121714</t>
  </si>
  <si>
    <t>SDK stěna předsazená základní penetrační nátěr</t>
  </si>
  <si>
    <t>1844209139</t>
  </si>
  <si>
    <t>64</t>
  </si>
  <si>
    <t>763121715</t>
  </si>
  <si>
    <t>SDK stěna předsazená úprava styku stěny a podhledu separační páskou a akrylátem</t>
  </si>
  <si>
    <t>1509768563</t>
  </si>
  <si>
    <t>(1,27+1,05)*2+3,5*2</t>
  </si>
  <si>
    <t>65</t>
  </si>
  <si>
    <t>763121762</t>
  </si>
  <si>
    <t>Příplatek k SDK stěně předsazené za celoplošné tmelení</t>
  </si>
  <si>
    <t>1910528467</t>
  </si>
  <si>
    <t>66</t>
  </si>
  <si>
    <t>763131821</t>
  </si>
  <si>
    <t>Demontáž SDK podhledu s dvouvrstvou nosnou kcí z ocelových profilů opláštění jednoduché</t>
  </si>
  <si>
    <t>1384019210</t>
  </si>
  <si>
    <t>m.č.103a</t>
  </si>
  <si>
    <t>3,85*1,0</t>
  </si>
  <si>
    <t>0,9*0,6</t>
  </si>
  <si>
    <t>5,0*1,0</t>
  </si>
  <si>
    <t>67</t>
  </si>
  <si>
    <t>763131431</t>
  </si>
  <si>
    <t>SDK podhled deska 1xDF 12,5 bez izolace dvouvrstvá spodní kce profil CD+UD REI do 90</t>
  </si>
  <si>
    <t>-1942698262</t>
  </si>
  <si>
    <t>68</t>
  </si>
  <si>
    <t>763131471</t>
  </si>
  <si>
    <t>SDK podhled deska 1xDFH2 12,5 bez izolace dvouvrstvá spodní kce profil CD+UD REI do 90</t>
  </si>
  <si>
    <t>-1673873541</t>
  </si>
  <si>
    <t>69</t>
  </si>
  <si>
    <t>763131712</t>
  </si>
  <si>
    <t>SDK podhled napojení na jiný druh podhledu</t>
  </si>
  <si>
    <t>-1846967865</t>
  </si>
  <si>
    <t>3,85</t>
  </si>
  <si>
    <t>0,9</t>
  </si>
  <si>
    <t>5,0+1,0</t>
  </si>
  <si>
    <t>70</t>
  </si>
  <si>
    <t>763131714</t>
  </si>
  <si>
    <t>SDK podhled základní penetrační nátěr</t>
  </si>
  <si>
    <t>569285729</t>
  </si>
  <si>
    <t>m.č.204 - opláštění</t>
  </si>
  <si>
    <t>(0,25+0,15)*3,4</t>
  </si>
  <si>
    <t>m.č.115 - opláštění</t>
  </si>
  <si>
    <t>(0,25+0,15)*2,1</t>
  </si>
  <si>
    <t>m.č.103a - opláštění</t>
  </si>
  <si>
    <t>(0,2+0,3)*3,4</t>
  </si>
  <si>
    <t>71</t>
  </si>
  <si>
    <t>763131772</t>
  </si>
  <si>
    <t>Příplatek k SDK podhledu za celoplošné tmelení</t>
  </si>
  <si>
    <t>-1560292157</t>
  </si>
  <si>
    <t>72</t>
  </si>
  <si>
    <t>763164515</t>
  </si>
  <si>
    <t>SDK obklad kcí tvaru L š do 0,4 m desky 1xDF 12,5</t>
  </si>
  <si>
    <t>-987289981</t>
  </si>
  <si>
    <t>3,4</t>
  </si>
  <si>
    <t>73</t>
  </si>
  <si>
    <t>763164525</t>
  </si>
  <si>
    <t>SDK obklad kcí tvaru L š do 0,4 m desky 1xDFH2 12,5</t>
  </si>
  <si>
    <t>-402513639</t>
  </si>
  <si>
    <t>2,1</t>
  </si>
  <si>
    <t>74</t>
  </si>
  <si>
    <t>763164535</t>
  </si>
  <si>
    <t>SDK obklad kcí tvaru L š do 0,8 m desky 1xDF 12,5</t>
  </si>
  <si>
    <t>436074374</t>
  </si>
  <si>
    <t>75</t>
  </si>
  <si>
    <t>998763402</t>
  </si>
  <si>
    <t>Přesun hmot procentní pro sádrokartonové konstrukce v objektech v přes 6 do 12 m</t>
  </si>
  <si>
    <t>-469509956</t>
  </si>
  <si>
    <t>764</t>
  </si>
  <si>
    <t>Konstrukce klempířské</t>
  </si>
  <si>
    <t>76</t>
  </si>
  <si>
    <t>764344312</t>
  </si>
  <si>
    <t>Lemování prostupů střech s krytinou skládanou nebo plechovou bez lišty z TiZn lesklého plechu</t>
  </si>
  <si>
    <t>1665571931</t>
  </si>
  <si>
    <t>Poznámka k položce:_x000d_
K/2 - LEMOVÁNÍ PROSTUPU VZDT POTRUBÍ 500x500 mm - PROSTUP KERAMICKOU_x000d_
SKLÁDANOU KRYTINOU STŘECHY SE SKLONEM 30 - 43°. RŠ cca 400 mm, TYP ČSN 73 3610._x000d_
DODÁVKA VČETNĚ MONTÁŽE, MATERIÁL TITANZINKOVÝ PLECH tl. 0,6 mm, PŘÍRODNÍHO_x000d_
VZHLEDU.</t>
  </si>
  <si>
    <t>K/2</t>
  </si>
  <si>
    <t>0,5*4*0,4</t>
  </si>
  <si>
    <t>77</t>
  </si>
  <si>
    <t>764345323</t>
  </si>
  <si>
    <t>Lemování trub, konzol, držáků z TiZn lesklého plechu střech s krytinou skládanou D přes 100 do 150 mm</t>
  </si>
  <si>
    <t>2112058781</t>
  </si>
  <si>
    <t>Poznámka k položce:_x000d_
K/1 - LEMOVÁNÍ PROSTUPU CHLAZENÍ DN 150 - PROSTUP POVLAKOVOU KRYTINOU._x000d_
CELOPLOŠNÉ NAVAŘENÍ MANŽETY K FÓLII V PLOŠE A STAŽENÍ OCELOVOU OBJÍMKOU.</t>
  </si>
  <si>
    <t>K/1</t>
  </si>
  <si>
    <t>78</t>
  </si>
  <si>
    <t>998764202</t>
  </si>
  <si>
    <t>Přesun hmot procentní pro konstrukce klempířské v objektech v přes 6 do 12 m</t>
  </si>
  <si>
    <t>362738631</t>
  </si>
  <si>
    <t>765</t>
  </si>
  <si>
    <t>Krytina skládaná</t>
  </si>
  <si>
    <t>79</t>
  </si>
  <si>
    <t>R765</t>
  </si>
  <si>
    <t>2104548054</t>
  </si>
  <si>
    <t xml:space="preserve">Poznámka k položce:_x000d_
Stávající nárožní objekt je zastřešen valbovou střechou tvaru „L“, která je tvořena krokevní soustavou. Střechy jsou sklonu 30° – 43°. Jednotlivé krokve jsou opatřeny pojistnou paropropustnou hydroizolací, kontralatěmi a keramickou taškou. _x000d_
Po DMT stávajícího VZDT potrubí bude střešní konstrukce rozebrána pro úpravu prostupu potrubí 500/250 mm na prostup pro potrubí 500/500 mm. Je nutné vyříznout hydroizolaci a rozebrat stávající oplechování prostupu. _x000d_
Nový prostup K/2 potrubí bude nově oplechován v návaznosti na keramickou skládanou krytinu. Oplechování bude provedeno titanzinovým plechem tl. 0,6 m přírodního vzhledu. _x000d_
Pojistná hydroizolace bude dotažena k novém VZDT potrubí a jednotlivé vrstvy střešního pláště budou dány do původního stavu. _x000d_
</t>
  </si>
  <si>
    <t>767</t>
  </si>
  <si>
    <t>Konstrukce zámečnické</t>
  </si>
  <si>
    <t>80</t>
  </si>
  <si>
    <t>767122811</t>
  </si>
  <si>
    <t>Demontáž stěn s výplní z drátěné sítě, šroubovaných</t>
  </si>
  <si>
    <t>-1849420314</t>
  </si>
  <si>
    <t>m.č.132</t>
  </si>
  <si>
    <t>(0,78+1,584+0,9)*3,0</t>
  </si>
  <si>
    <t>81</t>
  </si>
  <si>
    <t>R76799191</t>
  </si>
  <si>
    <t xml:space="preserve">Opravy zámečnických konstrukcí ostatní </t>
  </si>
  <si>
    <t>-876470210</t>
  </si>
  <si>
    <t>m.č.132 - krácení a zapravení dělící stěny</t>
  </si>
  <si>
    <t>0,78+1,584+0,9</t>
  </si>
  <si>
    <t>82</t>
  </si>
  <si>
    <t>767122111</t>
  </si>
  <si>
    <t>Montáž stěn s výplní z drátěné sítě, šroubované</t>
  </si>
  <si>
    <t>-1259290913</t>
  </si>
  <si>
    <t>m.č.132 - zpětná montáž zkrácené dělící stěny</t>
  </si>
  <si>
    <t>(0,78+1,584+0,9)*2,2</t>
  </si>
  <si>
    <t>83</t>
  </si>
  <si>
    <t>767132811</t>
  </si>
  <si>
    <t>Demontáž příček šroubovaných do suti</t>
  </si>
  <si>
    <t>1498691039</t>
  </si>
  <si>
    <t>1,3*0,6</t>
  </si>
  <si>
    <t>84</t>
  </si>
  <si>
    <t>767131111</t>
  </si>
  <si>
    <t>Montáž stěn plechových šroubovaných</t>
  </si>
  <si>
    <t>1431328952</t>
  </si>
  <si>
    <t>85</t>
  </si>
  <si>
    <t>19420835</t>
  </si>
  <si>
    <t>plech Al hladký polotvrdý tl 1,00mm tabule</t>
  </si>
  <si>
    <t>kg</t>
  </si>
  <si>
    <t>219641840</t>
  </si>
  <si>
    <t>0,78*7,83</t>
  </si>
  <si>
    <t>86</t>
  </si>
  <si>
    <t>767810811</t>
  </si>
  <si>
    <t>Demontáž mřížek větracích ocelových čtyřhranných nebo kruhových</t>
  </si>
  <si>
    <t>-128949467</t>
  </si>
  <si>
    <t>m.č.132 - protiděšťová žaluzie 300x300 v nsv vstupních dveří</t>
  </si>
  <si>
    <t>87</t>
  </si>
  <si>
    <t>998767202</t>
  </si>
  <si>
    <t>Přesun hmot procentní pro zámečnické konstrukce v objektech v přes 6 do 12 m</t>
  </si>
  <si>
    <t>870169752</t>
  </si>
  <si>
    <t>771</t>
  </si>
  <si>
    <t>Podlahy z dlaždic</t>
  </si>
  <si>
    <t>88</t>
  </si>
  <si>
    <t>771474111</t>
  </si>
  <si>
    <t>Montáž soklů z dlaždic keramických rovných flexibilní lepidlo v do 65 mm</t>
  </si>
  <si>
    <t>-1836084731</t>
  </si>
  <si>
    <t>0,2+0,3</t>
  </si>
  <si>
    <t>89</t>
  </si>
  <si>
    <t>59761416</t>
  </si>
  <si>
    <t>sokl-dlažba keramická slinutá hladká do interiéru i exteriéru 300x80mm</t>
  </si>
  <si>
    <t>-311801165</t>
  </si>
  <si>
    <t>90</t>
  </si>
  <si>
    <t>771591115</t>
  </si>
  <si>
    <t>Podlahy spárování silikonem</t>
  </si>
  <si>
    <t>828889263</t>
  </si>
  <si>
    <t>91</t>
  </si>
  <si>
    <t>998771202</t>
  </si>
  <si>
    <t>Přesun hmot procentní pro podlahy z dlaždic v objektech v přes 6 do 12 m</t>
  </si>
  <si>
    <t>-1655912369</t>
  </si>
  <si>
    <t>781</t>
  </si>
  <si>
    <t>Dokončovací práce - obklady</t>
  </si>
  <si>
    <t>92</t>
  </si>
  <si>
    <t>781121011</t>
  </si>
  <si>
    <t>Nátěr penetrační na stěnu</t>
  </si>
  <si>
    <t>-2004426478</t>
  </si>
  <si>
    <t>93</t>
  </si>
  <si>
    <t>781131112</t>
  </si>
  <si>
    <t>Izolace pod obklad nátěrem nebo stěrkou ve dvou vrstvách</t>
  </si>
  <si>
    <t>-300025596</t>
  </si>
  <si>
    <t>94</t>
  </si>
  <si>
    <t>781151031</t>
  </si>
  <si>
    <t>Celoplošné vyrovnání podkladu stěrkou tl 3 mm</t>
  </si>
  <si>
    <t>-1782316202</t>
  </si>
  <si>
    <t>95</t>
  </si>
  <si>
    <t>781474120</t>
  </si>
  <si>
    <t>Montáž obkladů vnitřních keramických hladkých přes 85 do 100 ks/m2 lepených flexibilním lepidlem</t>
  </si>
  <si>
    <t>1434011042</t>
  </si>
  <si>
    <t>96</t>
  </si>
  <si>
    <t>59761627</t>
  </si>
  <si>
    <t>obklad keramický hladký přes 85 do 100ks/m2</t>
  </si>
  <si>
    <t>-33020183</t>
  </si>
  <si>
    <t>3,1*1,1 'Přepočtené koeficientem množství</t>
  </si>
  <si>
    <t>97</t>
  </si>
  <si>
    <t>781474163</t>
  </si>
  <si>
    <t>Montáž obkladů vnitřních keramických velkoformátových z dekorů přes 2 do 4 ks/m2 lepených flexibilním lepidlem</t>
  </si>
  <si>
    <t>1647071484</t>
  </si>
  <si>
    <t>98</t>
  </si>
  <si>
    <t>59761064</t>
  </si>
  <si>
    <t>obklad keramický reliéfní pro interiér přes 2 do 4ks/m2</t>
  </si>
  <si>
    <t>-782050308</t>
  </si>
  <si>
    <t>1,215*1,15 'Přepočtené koeficientem množství</t>
  </si>
  <si>
    <t>99</t>
  </si>
  <si>
    <t>781477111</t>
  </si>
  <si>
    <t>Příplatek k montáži obkladů vnitřních keramických hladkých za plochu do 10 m2</t>
  </si>
  <si>
    <t>520102470</t>
  </si>
  <si>
    <t>100</t>
  </si>
  <si>
    <t>781494111</t>
  </si>
  <si>
    <t>Plastové profily rohové lepené flexibilním lepidlem</t>
  </si>
  <si>
    <t>-782613805</t>
  </si>
  <si>
    <t>101</t>
  </si>
  <si>
    <t>781495115</t>
  </si>
  <si>
    <t>Spárování vnitřních obkladů silikonem</t>
  </si>
  <si>
    <t>-163672649</t>
  </si>
  <si>
    <t>(0,9+1,2+0,15)*2</t>
  </si>
  <si>
    <t>102</t>
  </si>
  <si>
    <t>781495184</t>
  </si>
  <si>
    <t>Řezání pracnější rovné keramických obkládaček</t>
  </si>
  <si>
    <t>884129063</t>
  </si>
  <si>
    <t>1,2*2+0,15*2+0,9</t>
  </si>
  <si>
    <t>103</t>
  </si>
  <si>
    <t>781495211</t>
  </si>
  <si>
    <t>Čištění vnitřních ploch stěn po provedení obkladu chemickými prostředky</t>
  </si>
  <si>
    <t>1166980621</t>
  </si>
  <si>
    <t>104</t>
  </si>
  <si>
    <t>998781202</t>
  </si>
  <si>
    <t>Přesun hmot procentní pro obklady keramické v objektech v přes 6 do 12 m</t>
  </si>
  <si>
    <t>737166855</t>
  </si>
  <si>
    <t>784</t>
  </si>
  <si>
    <t>Dokončovací práce - malby a tapety</t>
  </si>
  <si>
    <t>105</t>
  </si>
  <si>
    <t>784121001</t>
  </si>
  <si>
    <t>Oškrabání malby v mísnostech v do 3,80 m</t>
  </si>
  <si>
    <t>-108021638</t>
  </si>
  <si>
    <t>30,0+(12,1+2,8)*2*3,14</t>
  </si>
  <si>
    <t>5,23+(3,0+1,8)*2*0,2</t>
  </si>
  <si>
    <t>m.č.143</t>
  </si>
  <si>
    <t>6,01+(3,35+1,8)*2*(3,2-2,0)</t>
  </si>
  <si>
    <t>m.č.144</t>
  </si>
  <si>
    <t>6,63+(3,35+1,9)*2*(3,2-2,0)</t>
  </si>
  <si>
    <t>(2,8+0,4)*3,14</t>
  </si>
  <si>
    <t>m.č.131</t>
  </si>
  <si>
    <t>(2,8+0,4)*3,8</t>
  </si>
  <si>
    <t>(0,4+0,6+0,3)*3,4</t>
  </si>
  <si>
    <t>m.č.125</t>
  </si>
  <si>
    <t>(0,375+0,45)*2,05</t>
  </si>
  <si>
    <t>(0,9+1,5)*2*(3,3-2,4)</t>
  </si>
  <si>
    <t>106</t>
  </si>
  <si>
    <t>784181121</t>
  </si>
  <si>
    <t>Hloubková jednonásobná bezbarvá penetrace podkladu v místnostech v do 3,80 m</t>
  </si>
  <si>
    <t>2146171118</t>
  </si>
  <si>
    <t>3,85*1,5+(0,4+0,6+0,3)*3,4</t>
  </si>
  <si>
    <t>1,35+(0,9+1,5)*2*(3,3-2,4)</t>
  </si>
  <si>
    <t xml:space="preserve">m.č.210 </t>
  </si>
  <si>
    <t>5,0*1,0+(0,15+0,25)*3,4</t>
  </si>
  <si>
    <t>107</t>
  </si>
  <si>
    <t>784211101</t>
  </si>
  <si>
    <t>Dvojnásobné bílé malby ze směsí za mokra výborně oděruvzdorných v místnostech v do 3,80 m</t>
  </si>
  <si>
    <t>-1431188359</t>
  </si>
  <si>
    <t>VRN</t>
  </si>
  <si>
    <t>Vedlejší rozpočtové náklady</t>
  </si>
  <si>
    <t>VRN3</t>
  </si>
  <si>
    <t>Zařízení staveniště</t>
  </si>
  <si>
    <t>108</t>
  </si>
  <si>
    <t>032903000</t>
  </si>
  <si>
    <t>Náklady na provoz a údržbu vybavení staveniště</t>
  </si>
  <si>
    <t>1024</t>
  </si>
  <si>
    <t>-2032432956</t>
  </si>
  <si>
    <t xml:space="preserve">Poznámka k položce:_x000d_
Náklady na vybavení/pronájem objektů ZS, náklady na energie, úklid, údržbu a opravy objektů ZS, čištění pojezdových a manipulačních ploch, zabezpečení staveniště apod._x000d_
</t>
  </si>
  <si>
    <t>VRN4</t>
  </si>
  <si>
    <t>Inženýrská činnost</t>
  </si>
  <si>
    <t>109</t>
  </si>
  <si>
    <t>045002000</t>
  </si>
  <si>
    <t>Kompletační a koordinační činnost</t>
  </si>
  <si>
    <t>-1362807865</t>
  </si>
  <si>
    <t xml:space="preserve">Poznámka k položce:_x000d_
Náklad zhotovitele na řízení a koordinaci subdodavatelů._x000d_
</t>
  </si>
  <si>
    <t>D.1.4.2 - Zařízení pro VZDT a chlazení staveb</t>
  </si>
  <si>
    <t>Cena dodávky a montáže</t>
  </si>
  <si>
    <t xml:space="preserve">D1 - ZAŘÍZENÍ VZDUCHOTECHNIKY  STAVEB</t>
  </si>
  <si>
    <t xml:space="preserve">    D2 - Větrání kuchyně </t>
  </si>
  <si>
    <t>D4 - ZAŘÍZENÍ CHLAZENÍ STAVEB (dodávka vč.montáže)</t>
  </si>
  <si>
    <t xml:space="preserve">    D5 - okruh č.CH1-1.NP m.č. 142 a  kuchyň  ( dodávka vč.montáže)</t>
  </si>
  <si>
    <t xml:space="preserve">    D6 - okruh č.CH2- kondenzační jednotka pro AHU </t>
  </si>
  <si>
    <t>D8 - OSTATNÍ</t>
  </si>
  <si>
    <t>D1</t>
  </si>
  <si>
    <t xml:space="preserve">ZAŘÍZENÍ VZDUCHOTECHNIKY  STAVEB</t>
  </si>
  <si>
    <t>D2</t>
  </si>
  <si>
    <t xml:space="preserve">Větrání kuchyně </t>
  </si>
  <si>
    <t>Pol4</t>
  </si>
  <si>
    <t xml:space="preserve">Demontáž a přesun stávající VZ jednotky CIC Hřebec  HL2 , 375kg, 3020*1500*400 mm</t>
  </si>
  <si>
    <t>soubor</t>
  </si>
  <si>
    <t>Pol5</t>
  </si>
  <si>
    <t xml:space="preserve">Demontáž  přesun stávajících rozvodů VZDT do obvodu 1600 mm</t>
  </si>
  <si>
    <t>Pol6</t>
  </si>
  <si>
    <t xml:space="preserve">Demontáž  přesun tepelné izolace tl. do 50 mm</t>
  </si>
  <si>
    <t>Pol7</t>
  </si>
  <si>
    <t xml:space="preserve">Demontáž  přesun  odtahových digestoří 2650*1150</t>
  </si>
  <si>
    <t>Pol8</t>
  </si>
  <si>
    <t xml:space="preserve">Demontáž  přesun  odtahových digestoří 2000*1800</t>
  </si>
  <si>
    <t>Pol9</t>
  </si>
  <si>
    <t>zprovoznění VZ jednotky</t>
  </si>
  <si>
    <t>ks</t>
  </si>
  <si>
    <t>Pol10</t>
  </si>
  <si>
    <t>Kompaktní centrální podstropní větrací jednotka se zpětným získáváním tepla určená k umístění ve vnitřním prostředí.</t>
  </si>
  <si>
    <t xml:space="preserve">Poznámka k položce:_x000d_
Tato větrací jednotka je vyráběna na zakázku a může být dodána pro různé montážní polohy. Kromě toho lze volit z velké řady konfigurací hrdel. Plášť jednotky je tvořen bezrámovou konstrukcí ze sendvičových panelů vyrobenou bez přítomnosti tepelných mostů. Jednotlivé panely dohromady tvoří stěnu o tloušťce 30 mm a směrem zvenčí dovnitř obsahují vrstvy v následujícím pořadí:_x000d_
• Venkovní stěna (RAL 9006, světlý hliník) z práškově lakovaného ocelového plechu o síle 0,8 mm , Polyisokyanurát (PIR)_x000d_
• Vnitřní stěna sestávající z galvanizovaného ocelového plechu 0,8 mm, Vlastnosti pláště podle DIN EN 1886: Mechanická stabilita: D1, Netěsnost pláště: L2,Tepelná izolace: T2, Třída tepelných mostů: TB1_x000d_
3 dílné servisní dveře na panelech , ve vaně jsou osazeny tři odvody kondenzátu. Jednotka dodána jako jeden celek, rozměr 2500*885*1600mm, 514 kg, hrdla venkovního vzduchu 500x500 vybaveny pružnou manžetou včetně upevňovacího materiálu k potlačení přenosu vibrací, klapka na sání čerstvého vzduchu, kazetový filtr venkovního vzduchu Coarse 90%(G4) 2 ks, poč. tlaková ztráta 52Pa, koncová 150Pa, 4619m3/h, by-pass klapka, velkoplošný deskový křížový výměník z houževnatého polystyrénus vysokou účinností Zimní provoz: Sání čerstvého vzduchu: -15 °C / 90 % r.h._x000d_
Výtlak čerstvého vzduchu: 11 °C / 11 % r.h., Sání znehodnoceného vzduchu: 22 °C / 40 % r.h., Výtlak znehodnoceného vzduchu: 3 °C / 82 % r.h. ZZT: 69,6 % / 41,2 kW, Kondenzát: 15,3 l/h_x000d_
Letní provoz: Sání čerstvého vzduchu: 32 °C / 35 % r.h., Výtlak čerstvého vzduchu: 28 °C / 44 % r.h., Sání znehodnoceného vzduchu: 26 °C / 50 % r.h., Výtlak znehodnoceného vzduchu: 30 °C / 40 % r.h.,  ZZT: 63,0 % / 6,0 kW  Přímý výparník je z výroby osazen za rekuperačním výměníkem ve směru proudění vzduchu a slouží k dochlazování přiváděného vzduchu na požadovanou teplotu.Navíc je tento registr používán také k topení.  Typ:CHF 7100 4R / typ 1,Počet řad: 4, Údaje o registru:Médium: R410A,Vypařovací teplota: 9 °C,Výkon v pracovním bodě: 20,2 kW, Maximální výkon: 25,7 kW, přívodní ventilátor  400V, 5,4A, 3300W, pracovní bod 4619m3/h, 300Pa, 1202W, 2,0A SPF3, 937Ws/m3, klapka odváděného vzduchu, kazetový filtr venkovního vzduchu Coarse 90%(G4) 2 ks, poč. tlaková ztráta 52Pa, odvodní  400V, 5,4A, 3300W, pracovní bod 4619m3/h, 300Pa, 1264W, 2,1A SPF3, 985 Ws/m3, dodáno včetně měření a regulae, web server, modBus, ovladač, vestavěná čidla, servopohony, elektroskříň standartně dodávaná na VZ jednotce bude atypicky  osazeny na stěnu do 10 m ! _x000d_
</t>
  </si>
  <si>
    <t>Pol11</t>
  </si>
  <si>
    <t>Kouřové čidlo</t>
  </si>
  <si>
    <t>Pol12</t>
  </si>
  <si>
    <t>doprava VZ jednotky</t>
  </si>
  <si>
    <t>km</t>
  </si>
  <si>
    <t>1.2</t>
  </si>
  <si>
    <t xml:space="preserve">Tlumič hluku do čtyřhranného  odvodního potrubí  s kulisami z MW potažené folií TUNE-PS-100/150-500-500-1000</t>
  </si>
  <si>
    <t>1.3</t>
  </si>
  <si>
    <t xml:space="preserve">Tlumič hluku do čtyřhranného  odvodního potrubí  s kulisami z MW  TUNE-S-100-150-500-500-1500</t>
  </si>
  <si>
    <t>1.4</t>
  </si>
  <si>
    <t xml:space="preserve">Tlumič hluku do čtyřhranného  odvodního potrubí  s kulisami z MW potažené folií TUNE-PS-200-200-800-400-1500</t>
  </si>
  <si>
    <t>1.5</t>
  </si>
  <si>
    <t xml:space="preserve">Protideš´tová pevná žaluzie včetně rámu  PZAL 800/500, hliník, se sítem  RAL šedá</t>
  </si>
  <si>
    <t>1.6</t>
  </si>
  <si>
    <t xml:space="preserve">Požární klapka  do čtyřhranného potrubí 500/500 s ručním ovládáním</t>
  </si>
  <si>
    <t>1.7</t>
  </si>
  <si>
    <t>Výustka do čtyřhranného potrubí NOVA-A 2-2-600x150-R1-UR-H-AN</t>
  </si>
  <si>
    <t>1.8</t>
  </si>
  <si>
    <t xml:space="preserve">Kruhový přívodní/ odvodní ventil  DN 100  s nastavitelným středovým kuželem s možností fixace polohy pomocí kontramatice</t>
  </si>
  <si>
    <t>1.9.</t>
  </si>
  <si>
    <t xml:space="preserve">Akumulační zákryt  pro odvod od myčky , bez filtru 1500*1000*435 mm</t>
  </si>
  <si>
    <t>1.10</t>
  </si>
  <si>
    <t>Větrací a klimatizační strop 28 m2</t>
  </si>
  <si>
    <t xml:space="preserve">Poznámka k položce:_x000d_
Přívodní vzduchovody jsou zhotoveny z nerezového plechu. Pro distribuci přívodního vzduchu se osazují do spodní části vzduchovodu vyjímatelné velkoplošné textilní vyústky. _x000d_
Odsávací vzduchovody jsou zhotoveny z nerezového plechu, na bocích jsou instalovány speciální tukové odlučovače._x000d_
Sběrné vzduchovody jsou zhotoveny z nerezového plechu s bez přírubovými těsnými spoji. V bočních stěnách jsou_x000d_
osazeny těsné kryty inspekčních a čistících otvorů.Kazetové odlučovače a nerezové vložky se osazují z boku do odsávacích vzduchovodů. Jsou zhotoveny z nerezového plechu rozměru 500x175 mm, s účinností filtrace dle průtoku a velikosti částice aerosolu až 100%  ve standartním provedení  tzv. lamelových odlučovačů . Velkoplošné kryty osvětlení (transparentní makrolonové výplně) jsou umístěny mezi soustavou vzduchovodů, ve_x000d_
vzduchotěsném provedení. Nad makrolonovými výplněmi jsou instalována svítidla. Používají se_x000d_
moderní LED osvětlení, dle umístění se používají svítidla v krytí IP20 a IP54 se zvýšenou teplotní odolností do 60°C._x000d_
Osvětlovací soustava je provedena dle ČSN EN 12464-1 (intenzita osvětlení na pracovních plochách 500 lx min. ) Systém regulace vyvinutý firmou  zajišťuje 40 až 60% úspory provozních nákladů v tepelné a elektrické energii. Skládá se z regulačního modulu RD-K s teplotními čidly, ovládacího panelu CP (dle požadavku je možnost dotykového ovládání) určeného pro nastavení provozu a rozvaděče RD5 s vestavěnými prvky zajišťují kompletní regulaci se  VZ jednotkou. _x000d_
</t>
  </si>
  <si>
    <t>1.11</t>
  </si>
  <si>
    <t xml:space="preserve">ruční  regulační klapka  do kruhového potrubí DN 250</t>
  </si>
  <si>
    <t>1.12</t>
  </si>
  <si>
    <t xml:space="preserve">ruční  regulační klapka  do čtyřhranného potrubí 315/315</t>
  </si>
  <si>
    <t>Pol13</t>
  </si>
  <si>
    <t xml:space="preserve">Výfukové koleno  500*500 se  sítí proti hmyzu</t>
  </si>
  <si>
    <t>Pol14</t>
  </si>
  <si>
    <t xml:space="preserve">Potrubí Spiro pozink. 20%TV  do průměru 100 mm</t>
  </si>
  <si>
    <t>bm</t>
  </si>
  <si>
    <t>Pol15</t>
  </si>
  <si>
    <t xml:space="preserve">Potrubí Spiro pozink. 20%TV  do průměru 150 mm</t>
  </si>
  <si>
    <t>Pol16</t>
  </si>
  <si>
    <t xml:space="preserve">Potrubí Spiro pozink. 20%TV  do průměru 250 mm</t>
  </si>
  <si>
    <t>Pol17</t>
  </si>
  <si>
    <t xml:space="preserve">Předizolované  VZ potrubí, sendvičový panel  P3 s vrstvou  AL fólie,tl. panelu  20,5 mm</t>
  </si>
  <si>
    <t>Pol18</t>
  </si>
  <si>
    <t xml:space="preserve">Potrubí čtyřhranné sk.I pozink. R do obvodu 2000  l=1000   - stoupací potrubí nad střechu</t>
  </si>
  <si>
    <t>Pol19</t>
  </si>
  <si>
    <t xml:space="preserve">Potrubí čtyřhranné sk.I pozink. TV do obvodu 2000  l=1000  - stoupací potrubí nad střechu</t>
  </si>
  <si>
    <t>Pol20</t>
  </si>
  <si>
    <t xml:space="preserve">Protipožární izolační deska  pro rozvody technologických zařízení s požární odolností  PI 30 vně-dovnitř</t>
  </si>
  <si>
    <t>Pol21</t>
  </si>
  <si>
    <t>Zaškolení obsluhy obsluhy sytemu VZDT</t>
  </si>
  <si>
    <t>hod</t>
  </si>
  <si>
    <t>D4</t>
  </si>
  <si>
    <t>ZAŘÍZENÍ CHLAZENÍ STAVEB (dodávka vč.montáže)</t>
  </si>
  <si>
    <t>D5</t>
  </si>
  <si>
    <t xml:space="preserve">okruh č.CH1-1.NP m.č. 142 a  kuchyň  ( dodávka vč.montáže)</t>
  </si>
  <si>
    <t>CH1</t>
  </si>
  <si>
    <t>venkovní Standart invertor, 230V, 20/25A, včetně dopravy, chladivo R32, akustický tlak (1m) 48/52dBA, 950*834*330 mm, 59kg, , 1900 g náplň R32</t>
  </si>
  <si>
    <t>Pol22</t>
  </si>
  <si>
    <t xml:space="preserve">vnitřní kanálová jednotka  , Qch nom =6,8kW / 45m / 7m převýšení - nutno použít výkon  z důvodu délky trasy  rozvodné napětí: 1N~/230V/50Hz</t>
  </si>
  <si>
    <t xml:space="preserve">Poznámka k položce:_x000d_
vnitřní kanálová jednotka  , Qch nom =6,8kW / 45m / 7m převýšení - nutno použít výkon  z důvodu délky trasy  rozvodné napětí: 1N~/230V/50Hz_x000d_
nominální chl.výkon Qch= 6,8 kW /nom  top.výkon Qt= 7,5 kW_x000d_
elektrický příkon Pc= 2,03/2,13 kW,  EER/COP 3,35/3,52, SEER/SCOP 6,2/3,9_x000d_
rozvodné napětí: 1N~/230V/50Hz_x000d_
rozměry: výška - 190 mm, šířka - 700 mm, délka  1100 mm_x000d_
maximální hmotnost : 26 kg_x000d_
akustický tlak Lp v 1m od jednotky: max. 39/35/32 dBa _x000d_
</t>
  </si>
  <si>
    <t>Pol23</t>
  </si>
  <si>
    <t>Kabelový ovladač Standart</t>
  </si>
  <si>
    <t>Pol24</t>
  </si>
  <si>
    <t xml:space="preserve">Montáž vnitřních a venkovních jednotek, komunikačních kabeláží a  uvedení do provozu</t>
  </si>
  <si>
    <t>Pol25</t>
  </si>
  <si>
    <t xml:space="preserve">dodávka a montáž nosného rámu žárově zinkovaný s rektifikačními patkami pro osazení  na k-ci střechy</t>
  </si>
  <si>
    <t>Pol26</t>
  </si>
  <si>
    <t xml:space="preserve">Cu potrubí chladiva, včetně parotěsné izolace,  montáž a dodávka</t>
  </si>
  <si>
    <t>Pol27</t>
  </si>
  <si>
    <t>Doplnění chladiva R32</t>
  </si>
  <si>
    <t>Pol28</t>
  </si>
  <si>
    <t>Čerpadlo pro odvod kondenzátu</t>
  </si>
  <si>
    <t>Pol29</t>
  </si>
  <si>
    <t xml:space="preserve">Přitížení nosné kce pod kond.  Jednotkou cca 120 kg</t>
  </si>
  <si>
    <t>Pol30</t>
  </si>
  <si>
    <t>Zkouška těsnosti kompletního systému Split osobou s platným Certifikátem MŽP kategorie I., vč. zápisu do Evidenční knihy zařízení</t>
  </si>
  <si>
    <t>Pol31</t>
  </si>
  <si>
    <t>Komunikační kabeláž k propojení venkovních a vnitřních jednotek</t>
  </si>
  <si>
    <t>Pol32</t>
  </si>
  <si>
    <t>Založení Evidenční knihy zařízení s chladivem a zápisu o výchozí revizi osobou s platným Certifikátem MŽP kategorie I., štítky</t>
  </si>
  <si>
    <t>Pol33</t>
  </si>
  <si>
    <t>Zaškolení obsluhy</t>
  </si>
  <si>
    <t>D6</t>
  </si>
  <si>
    <t xml:space="preserve">okruh č.CH2- kondenzační jednotka pro AHU </t>
  </si>
  <si>
    <t>CH2</t>
  </si>
  <si>
    <t>1-okruhová, Qch=20,17kW, Qt=13,86kW, řízení 0-10V v rozsahu 40-100%, R 410</t>
  </si>
  <si>
    <t xml:space="preserve">Poznámka k položce:_x000d_
Qch nom. - vnitřní  27°C/venkovní  35°C , 19,0 kW_x000d_
Nom el. příkon  vnitřní  27°C/venkovní  35°C , 7,0 kW_x000d_
EER  27°C/venkovní  35°C , 2,71_x000d_
Qtop nom. - vnitřní  20°C/venkovní  6°C , 22,4 kW_x000d_
Nom el. příkon  vnitřní  20°C/venkovní  6°C , 6,4 kW_x000d_
COP  20°C/venkovní  6°C , 3,5_x000d_
rozvodné napětí: 1N~/380V/50Hz, 32A_x000d_
rozměry: výška - 1625 mm, šířka - 1090 mm, hloubka - 380 mm_x000d_
maximální hmotnost : 144 kg_x000d_
akustický tlak Lp v 1m od jednotky: 59/60 (dBA)_x000d_
_x000d_
_x000d_
</t>
  </si>
  <si>
    <t>Pol34</t>
  </si>
  <si>
    <t>Kondenzátní vana pod jednotku</t>
  </si>
  <si>
    <t>Pol35</t>
  </si>
  <si>
    <t>Odporový kabel dl.5 m</t>
  </si>
  <si>
    <t>Pol36</t>
  </si>
  <si>
    <t>Pol37</t>
  </si>
  <si>
    <t>komunikační karta</t>
  </si>
  <si>
    <t>Pol38</t>
  </si>
  <si>
    <t>AHU Comm Kit</t>
  </si>
  <si>
    <t>110</t>
  </si>
  <si>
    <t>112</t>
  </si>
  <si>
    <t>114</t>
  </si>
  <si>
    <t>D8</t>
  </si>
  <si>
    <t>OSTATNÍ</t>
  </si>
  <si>
    <t>Pol39</t>
  </si>
  <si>
    <t xml:space="preserve">Oplechování rozvodů chladiva po střeše  ( plocha cca 2m2 )</t>
  </si>
  <si>
    <t>116</t>
  </si>
  <si>
    <t>Pol40</t>
  </si>
  <si>
    <t xml:space="preserve">Požární ucpávka prostup 150*150 mm, sdruženého potrubí potrubí 4x 25 mm s hořlavou izolací 6 mm  EI 45/DP1 včetně desek z  minerální vaty   50 mm ( vedení potrubí chladiva)</t>
  </si>
  <si>
    <t>118</t>
  </si>
  <si>
    <t>Pol41</t>
  </si>
  <si>
    <t xml:space="preserve">Požární ucpávka prostup VZ potrubí 500*500 s  izolací   EI 45/DP1 včetně desek z  minerální vaty   50 mm ( vedení stoupací potrubí VZDT nad střechu )</t>
  </si>
  <si>
    <t>120</t>
  </si>
  <si>
    <t>Pol42</t>
  </si>
  <si>
    <t xml:space="preserve">Potrubí pro odvod kondenzátu  HT DN 32</t>
  </si>
  <si>
    <t>122</t>
  </si>
  <si>
    <t>Pol43</t>
  </si>
  <si>
    <t xml:space="preserve">Zápachová  uzávěrka</t>
  </si>
  <si>
    <t>124</t>
  </si>
  <si>
    <t>Pol44</t>
  </si>
  <si>
    <t>Dokumentace skutečného provedení</t>
  </si>
  <si>
    <t>126</t>
  </si>
  <si>
    <t>D.1.4.3 - Zařízení silnoproudých elektroinstalací</t>
  </si>
  <si>
    <t>Ing.Bc.Jana Šarniková</t>
  </si>
  <si>
    <t>61 - Úprava povrchů vnitřní</t>
  </si>
  <si>
    <t>97 - Prorážení otvorů a ostatní bourací práce</t>
  </si>
  <si>
    <t>M - Montážní přirážky</t>
  </si>
  <si>
    <t>M21 - Elektromontáže</t>
  </si>
  <si>
    <t>M46 - Zemní práce při montážích</t>
  </si>
  <si>
    <t>M65 - Elektroinstalace</t>
  </si>
  <si>
    <t>D1 - Ostatní materiál</t>
  </si>
  <si>
    <t>Úprava povrchů vnitřní</t>
  </si>
  <si>
    <t>612403380R00</t>
  </si>
  <si>
    <t>Hrubá výplň rýh ve stěnách do 3x3 cm maltou ze SMS</t>
  </si>
  <si>
    <t>612471411R00</t>
  </si>
  <si>
    <t>Úprava vnitřních stěn aktivovaným štukem</t>
  </si>
  <si>
    <t>Prorážení otvorů a ostatní bourací práce</t>
  </si>
  <si>
    <t>974031121R00</t>
  </si>
  <si>
    <t>Vysekání rýh ve zdi cihelné 3 x 3 cm</t>
  </si>
  <si>
    <t>973031151R00</t>
  </si>
  <si>
    <t>Vysekání výklenků zeď cihel. MVC, pl. nad 0,25 m2</t>
  </si>
  <si>
    <t>Montážní přirážky</t>
  </si>
  <si>
    <t xml:space="preserve">142      R00</t>
  </si>
  <si>
    <t>Přirážka za prořez kabelů</t>
  </si>
  <si>
    <t xml:space="preserve">141      R00</t>
  </si>
  <si>
    <t xml:space="preserve">Přirážka za podružný materiál  M 21, M 22</t>
  </si>
  <si>
    <t>M21</t>
  </si>
  <si>
    <t>Elektromontáže</t>
  </si>
  <si>
    <t>210010527RT2</t>
  </si>
  <si>
    <t>Montáž a připojení svorkovnice</t>
  </si>
  <si>
    <t>210010535RT4</t>
  </si>
  <si>
    <t>Zapojení vodiče do wago svorky</t>
  </si>
  <si>
    <t>210190041RU5</t>
  </si>
  <si>
    <t>Osazení plast.rozvodnic,výklenek, plocha do 0,2 m2</t>
  </si>
  <si>
    <t>210192721R00</t>
  </si>
  <si>
    <t>Štítek označovací pro přístroje - šroubovaný</t>
  </si>
  <si>
    <t>210260161R00</t>
  </si>
  <si>
    <t>Zapojení 4žil.vodičů v dom. jistící skříni, 16 mm2</t>
  </si>
  <si>
    <t>210020651R00</t>
  </si>
  <si>
    <t>Konstrukce ocelová nosná pro zařízení do 5 kg</t>
  </si>
  <si>
    <t>210810047RT1</t>
  </si>
  <si>
    <t>Kabel CYKY-m 750 V 3 x 4 mm2 pevně uložený</t>
  </si>
  <si>
    <t>210810057RT1</t>
  </si>
  <si>
    <t>Kabel CYKY-m 750 V 5 žil 4 až 16 mm pevně uložený</t>
  </si>
  <si>
    <t>210810057RT3</t>
  </si>
  <si>
    <t>210010321RT1</t>
  </si>
  <si>
    <t>Krabice univerzální KU a odbočná KO se zapoj.,kruh</t>
  </si>
  <si>
    <t>210810045RT1</t>
  </si>
  <si>
    <t>Kabel CYKY-m 750 V 3 x 1,5 mm2 pevně uložený</t>
  </si>
  <si>
    <t>M46</t>
  </si>
  <si>
    <t>Zemní práce při montážích</t>
  </si>
  <si>
    <t>460680023RT2</t>
  </si>
  <si>
    <t>Průraz zdivem v cihlové zdi tloušťky 45 cm</t>
  </si>
  <si>
    <t>M65</t>
  </si>
  <si>
    <t>Elektroinstalace</t>
  </si>
  <si>
    <t>650031112R00</t>
  </si>
  <si>
    <t>Osazení rozvodnice do výklenku, pl. do 0,3 m2</t>
  </si>
  <si>
    <t>650010641R00</t>
  </si>
  <si>
    <t>Montáž trubky plastové tuhé D 16 uložené pevně</t>
  </si>
  <si>
    <t>Ostatní materiál</t>
  </si>
  <si>
    <t>35442150</t>
  </si>
  <si>
    <t>Svorka uzemňovací ZSA16 32 x 29 x 2 mm</t>
  </si>
  <si>
    <t>35443118</t>
  </si>
  <si>
    <t xml:space="preserve">Pásek měděný   páska Cu</t>
  </si>
  <si>
    <t>56284127</t>
  </si>
  <si>
    <t>Hmoždinka 8 PA HM 8/1 8/1x40 mm</t>
  </si>
  <si>
    <t>1000 ks</t>
  </si>
  <si>
    <t>31141996</t>
  </si>
  <si>
    <t xml:space="preserve">Vrut zápustný 021814   5   x  40 mm</t>
  </si>
  <si>
    <t>35822001042</t>
  </si>
  <si>
    <t>Jistič do 80 A 1pól. charakteristika C, LTN-25C-1</t>
  </si>
  <si>
    <t>35822002334</t>
  </si>
  <si>
    <t>Jistič do 80 A 3 pól. charakterist. C, LTN-32C-3</t>
  </si>
  <si>
    <t>35822002316</t>
  </si>
  <si>
    <t>Jistič do 80 A 3 pól. charakterist. B, LTN-32B-3</t>
  </si>
  <si>
    <t>35822002317</t>
  </si>
  <si>
    <t>Jistič do 80 A 3 pól. charakterist. B, LTN-40B-3</t>
  </si>
  <si>
    <t>358890406</t>
  </si>
  <si>
    <t>Chránič proudový F200, 4P-40A/30mA/typ AC,10kA</t>
  </si>
  <si>
    <t>5534298141</t>
  </si>
  <si>
    <t>Rošt mřížkový pozink 200 x 1000 mm</t>
  </si>
  <si>
    <t>286002801</t>
  </si>
  <si>
    <t>Trubka plastová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</si>
</sst>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DJEM2658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Restaurace Šnyt Šternberk, Masarykova 307/20 - rekonstrukce VZTD kuchyně restaurace Šnyt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21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k.ú.Šternberk, parc.č.2785/1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23</v>
      </c>
      <c r="AJ87" s="40"/>
      <c r="AK87" s="40"/>
      <c r="AL87" s="40"/>
      <c r="AM87" s="79" t="str">
        <f>IF(AN8= "","",AN8)</f>
        <v>25. 7. 2024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25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Šternberk, Horní náměstí 78/16, Šternberk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Ing.Judita Bravencová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19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'D.1.1.1 - Architektonicko...'!J30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'D.1.1.1 - Architektonicko...'!P137</f>
        <v>0</v>
      </c>
      <c r="AV95" s="128">
        <f>'D.1.1.1 - Architektonicko...'!J33</f>
        <v>0</v>
      </c>
      <c r="AW95" s="128">
        <f>'D.1.1.1 - Architektonicko...'!J34</f>
        <v>0</v>
      </c>
      <c r="AX95" s="128">
        <f>'D.1.1.1 - Architektonicko...'!J35</f>
        <v>0</v>
      </c>
      <c r="AY95" s="128">
        <f>'D.1.1.1 - Architektonicko...'!J36</f>
        <v>0</v>
      </c>
      <c r="AZ95" s="128">
        <f>'D.1.1.1 - Architektonicko...'!F33</f>
        <v>0</v>
      </c>
      <c r="BA95" s="128">
        <f>'D.1.1.1 - Architektonicko...'!F34</f>
        <v>0</v>
      </c>
      <c r="BB95" s="128">
        <f>'D.1.1.1 - Architektonicko...'!F35</f>
        <v>0</v>
      </c>
      <c r="BC95" s="128">
        <f>'D.1.1.1 - Architektonicko...'!F36</f>
        <v>0</v>
      </c>
      <c r="BD95" s="130">
        <f>'D.1.1.1 - Architektonicko...'!F37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19</v>
      </c>
      <c r="CM95" s="131" t="s">
        <v>87</v>
      </c>
    </row>
    <row r="96" s="7" customFormat="1" ht="16.5" customHeight="1">
      <c r="A96" s="119" t="s">
        <v>81</v>
      </c>
      <c r="B96" s="120"/>
      <c r="C96" s="121"/>
      <c r="D96" s="122" t="s">
        <v>88</v>
      </c>
      <c r="E96" s="122"/>
      <c r="F96" s="122"/>
      <c r="G96" s="122"/>
      <c r="H96" s="122"/>
      <c r="I96" s="123"/>
      <c r="J96" s="122" t="s">
        <v>89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'D.1.4.2 - Zařízení pro VZ...'!J30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84</v>
      </c>
      <c r="AR96" s="126"/>
      <c r="AS96" s="127">
        <v>0</v>
      </c>
      <c r="AT96" s="128">
        <f>ROUND(SUM(AV96:AW96),2)</f>
        <v>0</v>
      </c>
      <c r="AU96" s="129">
        <f>'D.1.4.2 - Zařízení pro VZ...'!P122</f>
        <v>0</v>
      </c>
      <c r="AV96" s="128">
        <f>'D.1.4.2 - Zařízení pro VZ...'!J33</f>
        <v>0</v>
      </c>
      <c r="AW96" s="128">
        <f>'D.1.4.2 - Zařízení pro VZ...'!J34</f>
        <v>0</v>
      </c>
      <c r="AX96" s="128">
        <f>'D.1.4.2 - Zařízení pro VZ...'!J35</f>
        <v>0</v>
      </c>
      <c r="AY96" s="128">
        <f>'D.1.4.2 - Zařízení pro VZ...'!J36</f>
        <v>0</v>
      </c>
      <c r="AZ96" s="128">
        <f>'D.1.4.2 - Zařízení pro VZ...'!F33</f>
        <v>0</v>
      </c>
      <c r="BA96" s="128">
        <f>'D.1.4.2 - Zařízení pro VZ...'!F34</f>
        <v>0</v>
      </c>
      <c r="BB96" s="128">
        <f>'D.1.4.2 - Zařízení pro VZ...'!F35</f>
        <v>0</v>
      </c>
      <c r="BC96" s="128">
        <f>'D.1.4.2 - Zařízení pro VZ...'!F36</f>
        <v>0</v>
      </c>
      <c r="BD96" s="130">
        <f>'D.1.4.2 - Zařízení pro VZ...'!F37</f>
        <v>0</v>
      </c>
      <c r="BE96" s="7"/>
      <c r="BT96" s="131" t="s">
        <v>85</v>
      </c>
      <c r="BV96" s="131" t="s">
        <v>79</v>
      </c>
      <c r="BW96" s="131" t="s">
        <v>90</v>
      </c>
      <c r="BX96" s="131" t="s">
        <v>5</v>
      </c>
      <c r="CL96" s="131" t="s">
        <v>1</v>
      </c>
      <c r="CM96" s="131" t="s">
        <v>87</v>
      </c>
    </row>
    <row r="97" s="7" customFormat="1" ht="16.5" customHeight="1">
      <c r="A97" s="119" t="s">
        <v>81</v>
      </c>
      <c r="B97" s="120"/>
      <c r="C97" s="121"/>
      <c r="D97" s="122" t="s">
        <v>91</v>
      </c>
      <c r="E97" s="122"/>
      <c r="F97" s="122"/>
      <c r="G97" s="122"/>
      <c r="H97" s="122"/>
      <c r="I97" s="123"/>
      <c r="J97" s="122" t="s">
        <v>92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'D.1.4.3 - Zařízení silnop...'!J30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84</v>
      </c>
      <c r="AR97" s="126"/>
      <c r="AS97" s="132">
        <v>0</v>
      </c>
      <c r="AT97" s="133">
        <f>ROUND(SUM(AV97:AW97),2)</f>
        <v>0</v>
      </c>
      <c r="AU97" s="134">
        <f>'D.1.4.3 - Zařízení silnop...'!P123</f>
        <v>0</v>
      </c>
      <c r="AV97" s="133">
        <f>'D.1.4.3 - Zařízení silnop...'!J33</f>
        <v>0</v>
      </c>
      <c r="AW97" s="133">
        <f>'D.1.4.3 - Zařízení silnop...'!J34</f>
        <v>0</v>
      </c>
      <c r="AX97" s="133">
        <f>'D.1.4.3 - Zařízení silnop...'!J35</f>
        <v>0</v>
      </c>
      <c r="AY97" s="133">
        <f>'D.1.4.3 - Zařízení silnop...'!J36</f>
        <v>0</v>
      </c>
      <c r="AZ97" s="133">
        <f>'D.1.4.3 - Zařízení silnop...'!F33</f>
        <v>0</v>
      </c>
      <c r="BA97" s="133">
        <f>'D.1.4.3 - Zařízení silnop...'!F34</f>
        <v>0</v>
      </c>
      <c r="BB97" s="133">
        <f>'D.1.4.3 - Zařízení silnop...'!F35</f>
        <v>0</v>
      </c>
      <c r="BC97" s="133">
        <f>'D.1.4.3 - Zařízení silnop...'!F36</f>
        <v>0</v>
      </c>
      <c r="BD97" s="135">
        <f>'D.1.4.3 - Zařízení silnop...'!F37</f>
        <v>0</v>
      </c>
      <c r="BE97" s="7"/>
      <c r="BT97" s="131" t="s">
        <v>85</v>
      </c>
      <c r="BV97" s="131" t="s">
        <v>79</v>
      </c>
      <c r="BW97" s="131" t="s">
        <v>93</v>
      </c>
      <c r="BX97" s="131" t="s">
        <v>5</v>
      </c>
      <c r="CL97" s="131" t="s">
        <v>1</v>
      </c>
      <c r="CM97" s="131" t="s">
        <v>87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uhqFDBxERzRFMpFSWQ5dUAlo1YIwC2oZyNo2rJwpwROjYvxGKpa9g04vKa5IFlJS6hh9l/m4GfLjAhNMkNCP5A==" hashValue="PHATckmlc3FuqbeHTey4/oH6P2wLjUzcU7RSURbPoIGe0RxctxkeWTlAS0HWf+Tpo8u6zs7bQlqdRGJ76/rJPw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D.1.1.1 - Architektonicko...'!C2" display="/"/>
    <hyperlink ref="A96" location="'D.1.4.2 - Zařízení pro VZ...'!C2" display="/"/>
    <hyperlink ref="A97" location="'D.1.4.3 - Zařízení silno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Restaurace Šnyt Šternberk, Masarykova 307/20 - rekonstrukce VZTD kuchyně restaurace Šnyt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19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22</v>
      </c>
      <c r="G12" s="38"/>
      <c r="H12" s="38"/>
      <c r="I12" s="140" t="s">
        <v>23</v>
      </c>
      <c r="J12" s="144" t="str">
        <f>'Rekapitulace stavby'!AN8</f>
        <v>25. 7. 2024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32</v>
      </c>
      <c r="F21" s="38"/>
      <c r="G21" s="38"/>
      <c r="H21" s="38"/>
      <c r="I21" s="140" t="s">
        <v>28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97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ROUND((SUM(BE137:BE641)),  2)</f>
        <v>0</v>
      </c>
      <c r="G33" s="38"/>
      <c r="H33" s="38"/>
      <c r="I33" s="155">
        <v>0.20999999999999999</v>
      </c>
      <c r="J33" s="154">
        <f>ROUND(((SUM(BE137:BE641))*I33),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ROUND((SUM(BF137:BF641)),  2)</f>
        <v>0</v>
      </c>
      <c r="G34" s="38"/>
      <c r="H34" s="38"/>
      <c r="I34" s="155">
        <v>0.12</v>
      </c>
      <c r="J34" s="154">
        <f>ROUND(((SUM(BF137:BF641))*I34),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ROUND((SUM(BG137:BG641)),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ROUND((SUM(BH137:BH641)),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ROUND((SUM(BI137:BI641)),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Restaurace Šnyt Šternberk, Masarykova 307/20 - rekonstrukce VZTD kuchyně restaurace Šnyt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D.1.1.1 - Architektonicko - stavební řešení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>k.ú.Šternberk, parc.č.2785/1</v>
      </c>
      <c r="G89" s="40"/>
      <c r="H89" s="40"/>
      <c r="I89" s="32" t="s">
        <v>23</v>
      </c>
      <c r="J89" s="79" t="str">
        <f>IF(J12="","",J12)</f>
        <v>25. 7. 2024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Město Šternberk, Horní náměstí 78/16, Šternberk</v>
      </c>
      <c r="G91" s="40"/>
      <c r="H91" s="40"/>
      <c r="I91" s="32" t="s">
        <v>31</v>
      </c>
      <c r="J91" s="36" t="str">
        <f>E21</f>
        <v>Ing.Judita Bravencová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Dana Jemelková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103</v>
      </c>
      <c r="E97" s="182"/>
      <c r="F97" s="182"/>
      <c r="G97" s="182"/>
      <c r="H97" s="182"/>
      <c r="I97" s="182"/>
      <c r="J97" s="183">
        <f>J138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104</v>
      </c>
      <c r="E98" s="188"/>
      <c r="F98" s="188"/>
      <c r="G98" s="188"/>
      <c r="H98" s="188"/>
      <c r="I98" s="188"/>
      <c r="J98" s="189">
        <f>J139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105</v>
      </c>
      <c r="E99" s="188"/>
      <c r="F99" s="188"/>
      <c r="G99" s="188"/>
      <c r="H99" s="188"/>
      <c r="I99" s="188"/>
      <c r="J99" s="189">
        <f>J190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J233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107</v>
      </c>
      <c r="E101" s="188"/>
      <c r="F101" s="188"/>
      <c r="G101" s="188"/>
      <c r="H101" s="188"/>
      <c r="I101" s="188"/>
      <c r="J101" s="189">
        <f>J338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108</v>
      </c>
      <c r="E102" s="188"/>
      <c r="F102" s="188"/>
      <c r="G102" s="188"/>
      <c r="H102" s="188"/>
      <c r="I102" s="188"/>
      <c r="J102" s="189">
        <f>J344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109</v>
      </c>
      <c r="E103" s="182"/>
      <c r="F103" s="182"/>
      <c r="G103" s="182"/>
      <c r="H103" s="182"/>
      <c r="I103" s="182"/>
      <c r="J103" s="183">
        <f>J346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110</v>
      </c>
      <c r="E104" s="188"/>
      <c r="F104" s="188"/>
      <c r="G104" s="188"/>
      <c r="H104" s="188"/>
      <c r="I104" s="188"/>
      <c r="J104" s="189">
        <f>J347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111</v>
      </c>
      <c r="E105" s="188"/>
      <c r="F105" s="188"/>
      <c r="G105" s="188"/>
      <c r="H105" s="188"/>
      <c r="I105" s="188"/>
      <c r="J105" s="189">
        <f>J350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112</v>
      </c>
      <c r="E106" s="188"/>
      <c r="F106" s="188"/>
      <c r="G106" s="188"/>
      <c r="H106" s="188"/>
      <c r="I106" s="188"/>
      <c r="J106" s="189">
        <f>J354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113</v>
      </c>
      <c r="E107" s="188"/>
      <c r="F107" s="188"/>
      <c r="G107" s="188"/>
      <c r="H107" s="188"/>
      <c r="I107" s="188"/>
      <c r="J107" s="189">
        <f>J360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114</v>
      </c>
      <c r="E108" s="188"/>
      <c r="F108" s="188"/>
      <c r="G108" s="188"/>
      <c r="H108" s="188"/>
      <c r="I108" s="188"/>
      <c r="J108" s="189">
        <f>J386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115</v>
      </c>
      <c r="E109" s="188"/>
      <c r="F109" s="188"/>
      <c r="G109" s="188"/>
      <c r="H109" s="188"/>
      <c r="I109" s="188"/>
      <c r="J109" s="189">
        <f>J471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116</v>
      </c>
      <c r="E110" s="188"/>
      <c r="F110" s="188"/>
      <c r="G110" s="188"/>
      <c r="H110" s="188"/>
      <c r="I110" s="188"/>
      <c r="J110" s="189">
        <f>J481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117</v>
      </c>
      <c r="E111" s="188"/>
      <c r="F111" s="188"/>
      <c r="G111" s="188"/>
      <c r="H111" s="188"/>
      <c r="I111" s="188"/>
      <c r="J111" s="189">
        <f>J484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118</v>
      </c>
      <c r="E112" s="188"/>
      <c r="F112" s="188"/>
      <c r="G112" s="188"/>
      <c r="H112" s="188"/>
      <c r="I112" s="188"/>
      <c r="J112" s="189">
        <f>J506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119</v>
      </c>
      <c r="E113" s="188"/>
      <c r="F113" s="188"/>
      <c r="G113" s="188"/>
      <c r="H113" s="188"/>
      <c r="I113" s="188"/>
      <c r="J113" s="189">
        <f>J515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120</v>
      </c>
      <c r="E114" s="188"/>
      <c r="F114" s="188"/>
      <c r="G114" s="188"/>
      <c r="H114" s="188"/>
      <c r="I114" s="188"/>
      <c r="J114" s="189">
        <f>J566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79"/>
      <c r="C115" s="180"/>
      <c r="D115" s="181" t="s">
        <v>121</v>
      </c>
      <c r="E115" s="182"/>
      <c r="F115" s="182"/>
      <c r="G115" s="182"/>
      <c r="H115" s="182"/>
      <c r="I115" s="182"/>
      <c r="J115" s="183">
        <f>J635</f>
        <v>0</v>
      </c>
      <c r="K115" s="180"/>
      <c r="L115" s="18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85"/>
      <c r="C116" s="186"/>
      <c r="D116" s="187" t="s">
        <v>122</v>
      </c>
      <c r="E116" s="188"/>
      <c r="F116" s="188"/>
      <c r="G116" s="188"/>
      <c r="H116" s="188"/>
      <c r="I116" s="188"/>
      <c r="J116" s="189">
        <f>J636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123</v>
      </c>
      <c r="E117" s="188"/>
      <c r="F117" s="188"/>
      <c r="G117" s="188"/>
      <c r="H117" s="188"/>
      <c r="I117" s="188"/>
      <c r="J117" s="189">
        <f>J639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124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4" t="str">
        <f>E7</f>
        <v>Restaurace Šnyt Šternberk, Masarykova 307/20 - rekonstrukce VZTD kuchyně restaurace Šnyt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95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>D.1.1.1 - Architektonicko - stavební řešení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21</v>
      </c>
      <c r="D131" s="40"/>
      <c r="E131" s="40"/>
      <c r="F131" s="27" t="str">
        <f>F12</f>
        <v>k.ú.Šternberk, parc.č.2785/1</v>
      </c>
      <c r="G131" s="40"/>
      <c r="H131" s="40"/>
      <c r="I131" s="32" t="s">
        <v>23</v>
      </c>
      <c r="J131" s="79" t="str">
        <f>IF(J12="","",J12)</f>
        <v>25. 7. 2024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25</v>
      </c>
      <c r="D133" s="40"/>
      <c r="E133" s="40"/>
      <c r="F133" s="27" t="str">
        <f>E15</f>
        <v>Město Šternberk, Horní náměstí 78/16, Šternberk</v>
      </c>
      <c r="G133" s="40"/>
      <c r="H133" s="40"/>
      <c r="I133" s="32" t="s">
        <v>31</v>
      </c>
      <c r="J133" s="36" t="str">
        <f>E21</f>
        <v>Ing.Judita Bravencová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29</v>
      </c>
      <c r="D134" s="40"/>
      <c r="E134" s="40"/>
      <c r="F134" s="27" t="str">
        <f>IF(E18="","",E18)</f>
        <v>Vyplň údaj</v>
      </c>
      <c r="G134" s="40"/>
      <c r="H134" s="40"/>
      <c r="I134" s="32" t="s">
        <v>34</v>
      </c>
      <c r="J134" s="36" t="str">
        <f>E24</f>
        <v>Dana Jemelková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91"/>
      <c r="B136" s="192"/>
      <c r="C136" s="193" t="s">
        <v>125</v>
      </c>
      <c r="D136" s="194" t="s">
        <v>62</v>
      </c>
      <c r="E136" s="194" t="s">
        <v>58</v>
      </c>
      <c r="F136" s="194" t="s">
        <v>59</v>
      </c>
      <c r="G136" s="194" t="s">
        <v>126</v>
      </c>
      <c r="H136" s="194" t="s">
        <v>127</v>
      </c>
      <c r="I136" s="194" t="s">
        <v>128</v>
      </c>
      <c r="J136" s="195" t="s">
        <v>100</v>
      </c>
      <c r="K136" s="196" t="s">
        <v>129</v>
      </c>
      <c r="L136" s="197"/>
      <c r="M136" s="100" t="s">
        <v>1</v>
      </c>
      <c r="N136" s="101" t="s">
        <v>41</v>
      </c>
      <c r="O136" s="101" t="s">
        <v>130</v>
      </c>
      <c r="P136" s="101" t="s">
        <v>131</v>
      </c>
      <c r="Q136" s="101" t="s">
        <v>132</v>
      </c>
      <c r="R136" s="101" t="s">
        <v>133</v>
      </c>
      <c r="S136" s="101" t="s">
        <v>134</v>
      </c>
      <c r="T136" s="102" t="s">
        <v>135</v>
      </c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</row>
    <row r="137" s="2" customFormat="1" ht="22.8" customHeight="1">
      <c r="A137" s="38"/>
      <c r="B137" s="39"/>
      <c r="C137" s="107" t="s">
        <v>136</v>
      </c>
      <c r="D137" s="40"/>
      <c r="E137" s="40"/>
      <c r="F137" s="40"/>
      <c r="G137" s="40"/>
      <c r="H137" s="40"/>
      <c r="I137" s="40"/>
      <c r="J137" s="198">
        <f>BK137</f>
        <v>0</v>
      </c>
      <c r="K137" s="40"/>
      <c r="L137" s="44"/>
      <c r="M137" s="103"/>
      <c r="N137" s="199"/>
      <c r="O137" s="104"/>
      <c r="P137" s="200">
        <f>P138+P346+P635</f>
        <v>0</v>
      </c>
      <c r="Q137" s="104"/>
      <c r="R137" s="200">
        <f>R138+R346+R635</f>
        <v>3.8068656300000008</v>
      </c>
      <c r="S137" s="104"/>
      <c r="T137" s="201">
        <f>T138+T346+T635</f>
        <v>3.0433443100000006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76</v>
      </c>
      <c r="AU137" s="17" t="s">
        <v>102</v>
      </c>
      <c r="BK137" s="202">
        <f>BK138+BK346+BK635</f>
        <v>0</v>
      </c>
    </row>
    <row r="138" s="12" customFormat="1" ht="25.92" customHeight="1">
      <c r="A138" s="12"/>
      <c r="B138" s="203"/>
      <c r="C138" s="204"/>
      <c r="D138" s="205" t="s">
        <v>76</v>
      </c>
      <c r="E138" s="206" t="s">
        <v>137</v>
      </c>
      <c r="F138" s="206" t="s">
        <v>138</v>
      </c>
      <c r="G138" s="204"/>
      <c r="H138" s="204"/>
      <c r="I138" s="207"/>
      <c r="J138" s="208">
        <f>BK138</f>
        <v>0</v>
      </c>
      <c r="K138" s="204"/>
      <c r="L138" s="209"/>
      <c r="M138" s="210"/>
      <c r="N138" s="211"/>
      <c r="O138" s="211"/>
      <c r="P138" s="212">
        <f>P139+P190+P233+P338+P344</f>
        <v>0</v>
      </c>
      <c r="Q138" s="211"/>
      <c r="R138" s="212">
        <f>R139+R190+R233+R338+R344</f>
        <v>2.8342887600000006</v>
      </c>
      <c r="S138" s="211"/>
      <c r="T138" s="213">
        <f>T139+T190+T233+T338+T344</f>
        <v>2.3698160000000006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85</v>
      </c>
      <c r="AT138" s="215" t="s">
        <v>76</v>
      </c>
      <c r="AU138" s="215" t="s">
        <v>77</v>
      </c>
      <c r="AY138" s="214" t="s">
        <v>139</v>
      </c>
      <c r="BK138" s="216">
        <f>BK139+BK190+BK233+BK338+BK344</f>
        <v>0</v>
      </c>
    </row>
    <row r="139" s="12" customFormat="1" ht="22.8" customHeight="1">
      <c r="A139" s="12"/>
      <c r="B139" s="203"/>
      <c r="C139" s="204"/>
      <c r="D139" s="205" t="s">
        <v>76</v>
      </c>
      <c r="E139" s="217" t="s">
        <v>140</v>
      </c>
      <c r="F139" s="217" t="s">
        <v>141</v>
      </c>
      <c r="G139" s="204"/>
      <c r="H139" s="204"/>
      <c r="I139" s="207"/>
      <c r="J139" s="218">
        <f>BK139</f>
        <v>0</v>
      </c>
      <c r="K139" s="204"/>
      <c r="L139" s="209"/>
      <c r="M139" s="210"/>
      <c r="N139" s="211"/>
      <c r="O139" s="211"/>
      <c r="P139" s="212">
        <f>SUM(P140:P189)</f>
        <v>0</v>
      </c>
      <c r="Q139" s="211"/>
      <c r="R139" s="212">
        <f>SUM(R140:R189)</f>
        <v>1.6619842600000003</v>
      </c>
      <c r="S139" s="211"/>
      <c r="T139" s="213">
        <f>SUM(T140:T189)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85</v>
      </c>
      <c r="AT139" s="215" t="s">
        <v>76</v>
      </c>
      <c r="AU139" s="215" t="s">
        <v>85</v>
      </c>
      <c r="AY139" s="214" t="s">
        <v>139</v>
      </c>
      <c r="BK139" s="216">
        <f>SUM(BK140:BK189)</f>
        <v>0</v>
      </c>
    </row>
    <row r="140" s="2" customFormat="1" ht="16.5" customHeight="1">
      <c r="A140" s="38"/>
      <c r="B140" s="39"/>
      <c r="C140" s="219" t="s">
        <v>85</v>
      </c>
      <c r="D140" s="219" t="s">
        <v>142</v>
      </c>
      <c r="E140" s="220" t="s">
        <v>143</v>
      </c>
      <c r="F140" s="221" t="s">
        <v>144</v>
      </c>
      <c r="G140" s="222" t="s">
        <v>145</v>
      </c>
      <c r="H140" s="223">
        <v>3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0.012619999999999999</v>
      </c>
      <c r="R140" s="229">
        <f>Q140*H140</f>
        <v>0.037859999999999998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146</v>
      </c>
      <c r="AT140" s="231" t="s">
        <v>142</v>
      </c>
      <c r="AU140" s="231" t="s">
        <v>87</v>
      </c>
      <c r="AY140" s="17" t="s">
        <v>139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146</v>
      </c>
      <c r="BM140" s="231" t="s">
        <v>147</v>
      </c>
    </row>
    <row r="141" s="13" customFormat="1">
      <c r="A141" s="13"/>
      <c r="B141" s="233"/>
      <c r="C141" s="234"/>
      <c r="D141" s="235" t="s">
        <v>148</v>
      </c>
      <c r="E141" s="236" t="s">
        <v>1</v>
      </c>
      <c r="F141" s="237" t="s">
        <v>149</v>
      </c>
      <c r="G141" s="234"/>
      <c r="H141" s="236" t="s">
        <v>1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148</v>
      </c>
      <c r="AU141" s="243" t="s">
        <v>87</v>
      </c>
      <c r="AV141" s="13" t="s">
        <v>85</v>
      </c>
      <c r="AW141" s="13" t="s">
        <v>33</v>
      </c>
      <c r="AX141" s="13" t="s">
        <v>77</v>
      </c>
      <c r="AY141" s="243" t="s">
        <v>139</v>
      </c>
    </row>
    <row r="142" s="14" customFormat="1">
      <c r="A142" s="14"/>
      <c r="B142" s="244"/>
      <c r="C142" s="245"/>
      <c r="D142" s="235" t="s">
        <v>148</v>
      </c>
      <c r="E142" s="246" t="s">
        <v>1</v>
      </c>
      <c r="F142" s="247" t="s">
        <v>85</v>
      </c>
      <c r="G142" s="245"/>
      <c r="H142" s="248">
        <v>1</v>
      </c>
      <c r="I142" s="249"/>
      <c r="J142" s="245"/>
      <c r="K142" s="245"/>
      <c r="L142" s="250"/>
      <c r="M142" s="251"/>
      <c r="N142" s="252"/>
      <c r="O142" s="252"/>
      <c r="P142" s="252"/>
      <c r="Q142" s="252"/>
      <c r="R142" s="252"/>
      <c r="S142" s="252"/>
      <c r="T142" s="253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4" t="s">
        <v>148</v>
      </c>
      <c r="AU142" s="254" t="s">
        <v>87</v>
      </c>
      <c r="AV142" s="14" t="s">
        <v>87</v>
      </c>
      <c r="AW142" s="14" t="s">
        <v>33</v>
      </c>
      <c r="AX142" s="14" t="s">
        <v>77</v>
      </c>
      <c r="AY142" s="254" t="s">
        <v>139</v>
      </c>
    </row>
    <row r="143" s="13" customFormat="1">
      <c r="A143" s="13"/>
      <c r="B143" s="233"/>
      <c r="C143" s="234"/>
      <c r="D143" s="235" t="s">
        <v>148</v>
      </c>
      <c r="E143" s="236" t="s">
        <v>1</v>
      </c>
      <c r="F143" s="237" t="s">
        <v>149</v>
      </c>
      <c r="G143" s="234"/>
      <c r="H143" s="236" t="s">
        <v>1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148</v>
      </c>
      <c r="AU143" s="243" t="s">
        <v>87</v>
      </c>
      <c r="AV143" s="13" t="s">
        <v>85</v>
      </c>
      <c r="AW143" s="13" t="s">
        <v>33</v>
      </c>
      <c r="AX143" s="13" t="s">
        <v>77</v>
      </c>
      <c r="AY143" s="243" t="s">
        <v>139</v>
      </c>
    </row>
    <row r="144" s="14" customFormat="1">
      <c r="A144" s="14"/>
      <c r="B144" s="244"/>
      <c r="C144" s="245"/>
      <c r="D144" s="235" t="s">
        <v>148</v>
      </c>
      <c r="E144" s="246" t="s">
        <v>1</v>
      </c>
      <c r="F144" s="247" t="s">
        <v>85</v>
      </c>
      <c r="G144" s="245"/>
      <c r="H144" s="248">
        <v>1</v>
      </c>
      <c r="I144" s="249"/>
      <c r="J144" s="245"/>
      <c r="K144" s="245"/>
      <c r="L144" s="250"/>
      <c r="M144" s="251"/>
      <c r="N144" s="252"/>
      <c r="O144" s="252"/>
      <c r="P144" s="252"/>
      <c r="Q144" s="252"/>
      <c r="R144" s="252"/>
      <c r="S144" s="252"/>
      <c r="T144" s="25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4" t="s">
        <v>148</v>
      </c>
      <c r="AU144" s="254" t="s">
        <v>87</v>
      </c>
      <c r="AV144" s="14" t="s">
        <v>87</v>
      </c>
      <c r="AW144" s="14" t="s">
        <v>33</v>
      </c>
      <c r="AX144" s="14" t="s">
        <v>77</v>
      </c>
      <c r="AY144" s="254" t="s">
        <v>139</v>
      </c>
    </row>
    <row r="145" s="13" customFormat="1">
      <c r="A145" s="13"/>
      <c r="B145" s="233"/>
      <c r="C145" s="234"/>
      <c r="D145" s="235" t="s">
        <v>148</v>
      </c>
      <c r="E145" s="236" t="s">
        <v>1</v>
      </c>
      <c r="F145" s="237" t="s">
        <v>150</v>
      </c>
      <c r="G145" s="234"/>
      <c r="H145" s="236" t="s">
        <v>1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148</v>
      </c>
      <c r="AU145" s="243" t="s">
        <v>87</v>
      </c>
      <c r="AV145" s="13" t="s">
        <v>85</v>
      </c>
      <c r="AW145" s="13" t="s">
        <v>33</v>
      </c>
      <c r="AX145" s="13" t="s">
        <v>77</v>
      </c>
      <c r="AY145" s="243" t="s">
        <v>139</v>
      </c>
    </row>
    <row r="146" s="14" customFormat="1">
      <c r="A146" s="14"/>
      <c r="B146" s="244"/>
      <c r="C146" s="245"/>
      <c r="D146" s="235" t="s">
        <v>148</v>
      </c>
      <c r="E146" s="246" t="s">
        <v>1</v>
      </c>
      <c r="F146" s="247" t="s">
        <v>85</v>
      </c>
      <c r="G146" s="245"/>
      <c r="H146" s="248">
        <v>1</v>
      </c>
      <c r="I146" s="249"/>
      <c r="J146" s="245"/>
      <c r="K146" s="245"/>
      <c r="L146" s="250"/>
      <c r="M146" s="251"/>
      <c r="N146" s="252"/>
      <c r="O146" s="252"/>
      <c r="P146" s="252"/>
      <c r="Q146" s="252"/>
      <c r="R146" s="252"/>
      <c r="S146" s="252"/>
      <c r="T146" s="25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4" t="s">
        <v>148</v>
      </c>
      <c r="AU146" s="254" t="s">
        <v>87</v>
      </c>
      <c r="AV146" s="14" t="s">
        <v>87</v>
      </c>
      <c r="AW146" s="14" t="s">
        <v>33</v>
      </c>
      <c r="AX146" s="14" t="s">
        <v>77</v>
      </c>
      <c r="AY146" s="254" t="s">
        <v>139</v>
      </c>
    </row>
    <row r="147" s="15" customFormat="1">
      <c r="A147" s="15"/>
      <c r="B147" s="255"/>
      <c r="C147" s="256"/>
      <c r="D147" s="235" t="s">
        <v>148</v>
      </c>
      <c r="E147" s="257" t="s">
        <v>1</v>
      </c>
      <c r="F147" s="258" t="s">
        <v>151</v>
      </c>
      <c r="G147" s="256"/>
      <c r="H147" s="259">
        <v>3</v>
      </c>
      <c r="I147" s="260"/>
      <c r="J147" s="256"/>
      <c r="K147" s="256"/>
      <c r="L147" s="261"/>
      <c r="M147" s="262"/>
      <c r="N147" s="263"/>
      <c r="O147" s="263"/>
      <c r="P147" s="263"/>
      <c r="Q147" s="263"/>
      <c r="R147" s="263"/>
      <c r="S147" s="263"/>
      <c r="T147" s="26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5" t="s">
        <v>148</v>
      </c>
      <c r="AU147" s="265" t="s">
        <v>87</v>
      </c>
      <c r="AV147" s="15" t="s">
        <v>146</v>
      </c>
      <c r="AW147" s="15" t="s">
        <v>33</v>
      </c>
      <c r="AX147" s="15" t="s">
        <v>85</v>
      </c>
      <c r="AY147" s="265" t="s">
        <v>139</v>
      </c>
    </row>
    <row r="148" s="2" customFormat="1" ht="21.75" customHeight="1">
      <c r="A148" s="38"/>
      <c r="B148" s="39"/>
      <c r="C148" s="219" t="s">
        <v>87</v>
      </c>
      <c r="D148" s="219" t="s">
        <v>142</v>
      </c>
      <c r="E148" s="220" t="s">
        <v>152</v>
      </c>
      <c r="F148" s="221" t="s">
        <v>153</v>
      </c>
      <c r="G148" s="222" t="s">
        <v>145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0.018929999999999999</v>
      </c>
      <c r="R148" s="229">
        <f>Q148*H148</f>
        <v>0.018929999999999999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146</v>
      </c>
      <c r="AT148" s="231" t="s">
        <v>142</v>
      </c>
      <c r="AU148" s="231" t="s">
        <v>87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ROUND(I148*H148,2)</f>
        <v>0</v>
      </c>
      <c r="BL148" s="17" t="s">
        <v>146</v>
      </c>
      <c r="BM148" s="231" t="s">
        <v>154</v>
      </c>
    </row>
    <row r="149" s="13" customFormat="1">
      <c r="A149" s="13"/>
      <c r="B149" s="233"/>
      <c r="C149" s="234"/>
      <c r="D149" s="235" t="s">
        <v>148</v>
      </c>
      <c r="E149" s="236" t="s">
        <v>1</v>
      </c>
      <c r="F149" s="237" t="s">
        <v>155</v>
      </c>
      <c r="G149" s="234"/>
      <c r="H149" s="236" t="s">
        <v>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148</v>
      </c>
      <c r="AU149" s="243" t="s">
        <v>87</v>
      </c>
      <c r="AV149" s="13" t="s">
        <v>85</v>
      </c>
      <c r="AW149" s="13" t="s">
        <v>33</v>
      </c>
      <c r="AX149" s="13" t="s">
        <v>77</v>
      </c>
      <c r="AY149" s="243" t="s">
        <v>139</v>
      </c>
    </row>
    <row r="150" s="14" customFormat="1">
      <c r="A150" s="14"/>
      <c r="B150" s="244"/>
      <c r="C150" s="245"/>
      <c r="D150" s="235" t="s">
        <v>148</v>
      </c>
      <c r="E150" s="246" t="s">
        <v>1</v>
      </c>
      <c r="F150" s="247" t="s">
        <v>85</v>
      </c>
      <c r="G150" s="245"/>
      <c r="H150" s="248">
        <v>1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4" t="s">
        <v>148</v>
      </c>
      <c r="AU150" s="254" t="s">
        <v>87</v>
      </c>
      <c r="AV150" s="14" t="s">
        <v>87</v>
      </c>
      <c r="AW150" s="14" t="s">
        <v>33</v>
      </c>
      <c r="AX150" s="14" t="s">
        <v>85</v>
      </c>
      <c r="AY150" s="254" t="s">
        <v>139</v>
      </c>
    </row>
    <row r="151" s="2" customFormat="1" ht="21.75" customHeight="1">
      <c r="A151" s="38"/>
      <c r="B151" s="39"/>
      <c r="C151" s="219" t="s">
        <v>140</v>
      </c>
      <c r="D151" s="219" t="s">
        <v>142</v>
      </c>
      <c r="E151" s="220" t="s">
        <v>156</v>
      </c>
      <c r="F151" s="221" t="s">
        <v>157</v>
      </c>
      <c r="G151" s="222" t="s">
        <v>145</v>
      </c>
      <c r="H151" s="223">
        <v>4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42</v>
      </c>
      <c r="O151" s="91"/>
      <c r="P151" s="229">
        <f>O151*H151</f>
        <v>0</v>
      </c>
      <c r="Q151" s="229">
        <v>0.025239999999999999</v>
      </c>
      <c r="R151" s="229">
        <f>Q151*H151</f>
        <v>0.10095999999999999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146</v>
      </c>
      <c r="AT151" s="231" t="s">
        <v>142</v>
      </c>
      <c r="AU151" s="231" t="s">
        <v>87</v>
      </c>
      <c r="AY151" s="17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85</v>
      </c>
      <c r="BK151" s="232">
        <f>ROUND(I151*H151,2)</f>
        <v>0</v>
      </c>
      <c r="BL151" s="17" t="s">
        <v>146</v>
      </c>
      <c r="BM151" s="231" t="s">
        <v>158</v>
      </c>
    </row>
    <row r="152" s="13" customFormat="1">
      <c r="A152" s="13"/>
      <c r="B152" s="233"/>
      <c r="C152" s="234"/>
      <c r="D152" s="235" t="s">
        <v>148</v>
      </c>
      <c r="E152" s="236" t="s">
        <v>1</v>
      </c>
      <c r="F152" s="237" t="s">
        <v>159</v>
      </c>
      <c r="G152" s="234"/>
      <c r="H152" s="236" t="s">
        <v>1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148</v>
      </c>
      <c r="AU152" s="243" t="s">
        <v>87</v>
      </c>
      <c r="AV152" s="13" t="s">
        <v>85</v>
      </c>
      <c r="AW152" s="13" t="s">
        <v>33</v>
      </c>
      <c r="AX152" s="13" t="s">
        <v>77</v>
      </c>
      <c r="AY152" s="243" t="s">
        <v>139</v>
      </c>
    </row>
    <row r="153" s="14" customFormat="1">
      <c r="A153" s="14"/>
      <c r="B153" s="244"/>
      <c r="C153" s="245"/>
      <c r="D153" s="235" t="s">
        <v>148</v>
      </c>
      <c r="E153" s="246" t="s">
        <v>1</v>
      </c>
      <c r="F153" s="247" t="s">
        <v>85</v>
      </c>
      <c r="G153" s="245"/>
      <c r="H153" s="248">
        <v>1</v>
      </c>
      <c r="I153" s="249"/>
      <c r="J153" s="245"/>
      <c r="K153" s="245"/>
      <c r="L153" s="250"/>
      <c r="M153" s="251"/>
      <c r="N153" s="252"/>
      <c r="O153" s="252"/>
      <c r="P153" s="252"/>
      <c r="Q153" s="252"/>
      <c r="R153" s="252"/>
      <c r="S153" s="252"/>
      <c r="T153" s="25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4" t="s">
        <v>148</v>
      </c>
      <c r="AU153" s="254" t="s">
        <v>87</v>
      </c>
      <c r="AV153" s="14" t="s">
        <v>87</v>
      </c>
      <c r="AW153" s="14" t="s">
        <v>33</v>
      </c>
      <c r="AX153" s="14" t="s">
        <v>77</v>
      </c>
      <c r="AY153" s="254" t="s">
        <v>139</v>
      </c>
    </row>
    <row r="154" s="13" customFormat="1">
      <c r="A154" s="13"/>
      <c r="B154" s="233"/>
      <c r="C154" s="234"/>
      <c r="D154" s="235" t="s">
        <v>148</v>
      </c>
      <c r="E154" s="236" t="s">
        <v>1</v>
      </c>
      <c r="F154" s="237" t="s">
        <v>160</v>
      </c>
      <c r="G154" s="234"/>
      <c r="H154" s="236" t="s">
        <v>1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148</v>
      </c>
      <c r="AU154" s="243" t="s">
        <v>87</v>
      </c>
      <c r="AV154" s="13" t="s">
        <v>85</v>
      </c>
      <c r="AW154" s="13" t="s">
        <v>33</v>
      </c>
      <c r="AX154" s="13" t="s">
        <v>77</v>
      </c>
      <c r="AY154" s="243" t="s">
        <v>139</v>
      </c>
    </row>
    <row r="155" s="14" customFormat="1">
      <c r="A155" s="14"/>
      <c r="B155" s="244"/>
      <c r="C155" s="245"/>
      <c r="D155" s="235" t="s">
        <v>148</v>
      </c>
      <c r="E155" s="246" t="s">
        <v>1</v>
      </c>
      <c r="F155" s="247" t="s">
        <v>85</v>
      </c>
      <c r="G155" s="245"/>
      <c r="H155" s="248">
        <v>1</v>
      </c>
      <c r="I155" s="249"/>
      <c r="J155" s="245"/>
      <c r="K155" s="245"/>
      <c r="L155" s="250"/>
      <c r="M155" s="251"/>
      <c r="N155" s="252"/>
      <c r="O155" s="252"/>
      <c r="P155" s="252"/>
      <c r="Q155" s="252"/>
      <c r="R155" s="252"/>
      <c r="S155" s="252"/>
      <c r="T155" s="25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4" t="s">
        <v>148</v>
      </c>
      <c r="AU155" s="254" t="s">
        <v>87</v>
      </c>
      <c r="AV155" s="14" t="s">
        <v>87</v>
      </c>
      <c r="AW155" s="14" t="s">
        <v>33</v>
      </c>
      <c r="AX155" s="14" t="s">
        <v>77</v>
      </c>
      <c r="AY155" s="254" t="s">
        <v>139</v>
      </c>
    </row>
    <row r="156" s="13" customFormat="1">
      <c r="A156" s="13"/>
      <c r="B156" s="233"/>
      <c r="C156" s="234"/>
      <c r="D156" s="235" t="s">
        <v>148</v>
      </c>
      <c r="E156" s="236" t="s">
        <v>1</v>
      </c>
      <c r="F156" s="237" t="s">
        <v>161</v>
      </c>
      <c r="G156" s="234"/>
      <c r="H156" s="236" t="s">
        <v>1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3" t="s">
        <v>148</v>
      </c>
      <c r="AU156" s="243" t="s">
        <v>87</v>
      </c>
      <c r="AV156" s="13" t="s">
        <v>85</v>
      </c>
      <c r="AW156" s="13" t="s">
        <v>33</v>
      </c>
      <c r="AX156" s="13" t="s">
        <v>77</v>
      </c>
      <c r="AY156" s="243" t="s">
        <v>139</v>
      </c>
    </row>
    <row r="157" s="14" customFormat="1">
      <c r="A157" s="14"/>
      <c r="B157" s="244"/>
      <c r="C157" s="245"/>
      <c r="D157" s="235" t="s">
        <v>148</v>
      </c>
      <c r="E157" s="246" t="s">
        <v>1</v>
      </c>
      <c r="F157" s="247" t="s">
        <v>85</v>
      </c>
      <c r="G157" s="245"/>
      <c r="H157" s="248">
        <v>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4" t="s">
        <v>148</v>
      </c>
      <c r="AU157" s="254" t="s">
        <v>87</v>
      </c>
      <c r="AV157" s="14" t="s">
        <v>87</v>
      </c>
      <c r="AW157" s="14" t="s">
        <v>33</v>
      </c>
      <c r="AX157" s="14" t="s">
        <v>77</v>
      </c>
      <c r="AY157" s="254" t="s">
        <v>139</v>
      </c>
    </row>
    <row r="158" s="13" customFormat="1">
      <c r="A158" s="13"/>
      <c r="B158" s="233"/>
      <c r="C158" s="234"/>
      <c r="D158" s="235" t="s">
        <v>148</v>
      </c>
      <c r="E158" s="236" t="s">
        <v>1</v>
      </c>
      <c r="F158" s="237" t="s">
        <v>162</v>
      </c>
      <c r="G158" s="234"/>
      <c r="H158" s="236" t="s">
        <v>1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3" t="s">
        <v>148</v>
      </c>
      <c r="AU158" s="243" t="s">
        <v>87</v>
      </c>
      <c r="AV158" s="13" t="s">
        <v>85</v>
      </c>
      <c r="AW158" s="13" t="s">
        <v>33</v>
      </c>
      <c r="AX158" s="13" t="s">
        <v>77</v>
      </c>
      <c r="AY158" s="243" t="s">
        <v>139</v>
      </c>
    </row>
    <row r="159" s="14" customFormat="1">
      <c r="A159" s="14"/>
      <c r="B159" s="244"/>
      <c r="C159" s="245"/>
      <c r="D159" s="235" t="s">
        <v>148</v>
      </c>
      <c r="E159" s="246" t="s">
        <v>1</v>
      </c>
      <c r="F159" s="247" t="s">
        <v>85</v>
      </c>
      <c r="G159" s="245"/>
      <c r="H159" s="248">
        <v>1</v>
      </c>
      <c r="I159" s="249"/>
      <c r="J159" s="245"/>
      <c r="K159" s="245"/>
      <c r="L159" s="250"/>
      <c r="M159" s="251"/>
      <c r="N159" s="252"/>
      <c r="O159" s="252"/>
      <c r="P159" s="252"/>
      <c r="Q159" s="252"/>
      <c r="R159" s="252"/>
      <c r="S159" s="252"/>
      <c r="T159" s="253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4" t="s">
        <v>148</v>
      </c>
      <c r="AU159" s="254" t="s">
        <v>87</v>
      </c>
      <c r="AV159" s="14" t="s">
        <v>87</v>
      </c>
      <c r="AW159" s="14" t="s">
        <v>33</v>
      </c>
      <c r="AX159" s="14" t="s">
        <v>77</v>
      </c>
      <c r="AY159" s="254" t="s">
        <v>139</v>
      </c>
    </row>
    <row r="160" s="15" customFormat="1">
      <c r="A160" s="15"/>
      <c r="B160" s="255"/>
      <c r="C160" s="256"/>
      <c r="D160" s="235" t="s">
        <v>148</v>
      </c>
      <c r="E160" s="257" t="s">
        <v>1</v>
      </c>
      <c r="F160" s="258" t="s">
        <v>151</v>
      </c>
      <c r="G160" s="256"/>
      <c r="H160" s="259">
        <v>4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148</v>
      </c>
      <c r="AU160" s="265" t="s">
        <v>87</v>
      </c>
      <c r="AV160" s="15" t="s">
        <v>146</v>
      </c>
      <c r="AW160" s="15" t="s">
        <v>33</v>
      </c>
      <c r="AX160" s="15" t="s">
        <v>85</v>
      </c>
      <c r="AY160" s="265" t="s">
        <v>139</v>
      </c>
    </row>
    <row r="161" s="2" customFormat="1" ht="21.75" customHeight="1">
      <c r="A161" s="38"/>
      <c r="B161" s="39"/>
      <c r="C161" s="219" t="s">
        <v>146</v>
      </c>
      <c r="D161" s="219" t="s">
        <v>142</v>
      </c>
      <c r="E161" s="220" t="s">
        <v>163</v>
      </c>
      <c r="F161" s="221" t="s">
        <v>164</v>
      </c>
      <c r="G161" s="222" t="s">
        <v>145</v>
      </c>
      <c r="H161" s="223">
        <v>3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42</v>
      </c>
      <c r="O161" s="91"/>
      <c r="P161" s="229">
        <f>O161*H161</f>
        <v>0</v>
      </c>
      <c r="Q161" s="229">
        <v>0.24042</v>
      </c>
      <c r="R161" s="229">
        <f>Q161*H161</f>
        <v>0.72126000000000001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146</v>
      </c>
      <c r="AT161" s="231" t="s">
        <v>142</v>
      </c>
      <c r="AU161" s="231" t="s">
        <v>87</v>
      </c>
      <c r="AY161" s="17" t="s">
        <v>139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146</v>
      </c>
      <c r="BM161" s="231" t="s">
        <v>165</v>
      </c>
    </row>
    <row r="162" s="13" customFormat="1">
      <c r="A162" s="13"/>
      <c r="B162" s="233"/>
      <c r="C162" s="234"/>
      <c r="D162" s="235" t="s">
        <v>148</v>
      </c>
      <c r="E162" s="236" t="s">
        <v>1</v>
      </c>
      <c r="F162" s="237" t="s">
        <v>166</v>
      </c>
      <c r="G162" s="234"/>
      <c r="H162" s="236" t="s">
        <v>1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148</v>
      </c>
      <c r="AU162" s="243" t="s">
        <v>87</v>
      </c>
      <c r="AV162" s="13" t="s">
        <v>85</v>
      </c>
      <c r="AW162" s="13" t="s">
        <v>33</v>
      </c>
      <c r="AX162" s="13" t="s">
        <v>77</v>
      </c>
      <c r="AY162" s="243" t="s">
        <v>139</v>
      </c>
    </row>
    <row r="163" s="14" customFormat="1">
      <c r="A163" s="14"/>
      <c r="B163" s="244"/>
      <c r="C163" s="245"/>
      <c r="D163" s="235" t="s">
        <v>148</v>
      </c>
      <c r="E163" s="246" t="s">
        <v>1</v>
      </c>
      <c r="F163" s="247" t="s">
        <v>85</v>
      </c>
      <c r="G163" s="245"/>
      <c r="H163" s="248">
        <v>1</v>
      </c>
      <c r="I163" s="249"/>
      <c r="J163" s="245"/>
      <c r="K163" s="245"/>
      <c r="L163" s="250"/>
      <c r="M163" s="251"/>
      <c r="N163" s="252"/>
      <c r="O163" s="252"/>
      <c r="P163" s="252"/>
      <c r="Q163" s="252"/>
      <c r="R163" s="252"/>
      <c r="S163" s="252"/>
      <c r="T163" s="25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4" t="s">
        <v>148</v>
      </c>
      <c r="AU163" s="254" t="s">
        <v>87</v>
      </c>
      <c r="AV163" s="14" t="s">
        <v>87</v>
      </c>
      <c r="AW163" s="14" t="s">
        <v>33</v>
      </c>
      <c r="AX163" s="14" t="s">
        <v>77</v>
      </c>
      <c r="AY163" s="254" t="s">
        <v>139</v>
      </c>
    </row>
    <row r="164" s="13" customFormat="1">
      <c r="A164" s="13"/>
      <c r="B164" s="233"/>
      <c r="C164" s="234"/>
      <c r="D164" s="235" t="s">
        <v>148</v>
      </c>
      <c r="E164" s="236" t="s">
        <v>1</v>
      </c>
      <c r="F164" s="237" t="s">
        <v>167</v>
      </c>
      <c r="G164" s="234"/>
      <c r="H164" s="236" t="s">
        <v>1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148</v>
      </c>
      <c r="AU164" s="243" t="s">
        <v>87</v>
      </c>
      <c r="AV164" s="13" t="s">
        <v>85</v>
      </c>
      <c r="AW164" s="13" t="s">
        <v>33</v>
      </c>
      <c r="AX164" s="13" t="s">
        <v>77</v>
      </c>
      <c r="AY164" s="243" t="s">
        <v>139</v>
      </c>
    </row>
    <row r="165" s="14" customFormat="1">
      <c r="A165" s="14"/>
      <c r="B165" s="244"/>
      <c r="C165" s="245"/>
      <c r="D165" s="235" t="s">
        <v>148</v>
      </c>
      <c r="E165" s="246" t="s">
        <v>1</v>
      </c>
      <c r="F165" s="247" t="s">
        <v>85</v>
      </c>
      <c r="G165" s="245"/>
      <c r="H165" s="248">
        <v>1</v>
      </c>
      <c r="I165" s="249"/>
      <c r="J165" s="245"/>
      <c r="K165" s="245"/>
      <c r="L165" s="250"/>
      <c r="M165" s="251"/>
      <c r="N165" s="252"/>
      <c r="O165" s="252"/>
      <c r="P165" s="252"/>
      <c r="Q165" s="252"/>
      <c r="R165" s="252"/>
      <c r="S165" s="252"/>
      <c r="T165" s="253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4" t="s">
        <v>148</v>
      </c>
      <c r="AU165" s="254" t="s">
        <v>87</v>
      </c>
      <c r="AV165" s="14" t="s">
        <v>87</v>
      </c>
      <c r="AW165" s="14" t="s">
        <v>33</v>
      </c>
      <c r="AX165" s="14" t="s">
        <v>77</v>
      </c>
      <c r="AY165" s="254" t="s">
        <v>139</v>
      </c>
    </row>
    <row r="166" s="13" customFormat="1">
      <c r="A166" s="13"/>
      <c r="B166" s="233"/>
      <c r="C166" s="234"/>
      <c r="D166" s="235" t="s">
        <v>148</v>
      </c>
      <c r="E166" s="236" t="s">
        <v>1</v>
      </c>
      <c r="F166" s="237" t="s">
        <v>168</v>
      </c>
      <c r="G166" s="234"/>
      <c r="H166" s="236" t="s">
        <v>1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3" t="s">
        <v>148</v>
      </c>
      <c r="AU166" s="243" t="s">
        <v>87</v>
      </c>
      <c r="AV166" s="13" t="s">
        <v>85</v>
      </c>
      <c r="AW166" s="13" t="s">
        <v>33</v>
      </c>
      <c r="AX166" s="13" t="s">
        <v>77</v>
      </c>
      <c r="AY166" s="243" t="s">
        <v>139</v>
      </c>
    </row>
    <row r="167" s="14" customFormat="1">
      <c r="A167" s="14"/>
      <c r="B167" s="244"/>
      <c r="C167" s="245"/>
      <c r="D167" s="235" t="s">
        <v>148</v>
      </c>
      <c r="E167" s="246" t="s">
        <v>1</v>
      </c>
      <c r="F167" s="247" t="s">
        <v>85</v>
      </c>
      <c r="G167" s="245"/>
      <c r="H167" s="248">
        <v>1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4" t="s">
        <v>148</v>
      </c>
      <c r="AU167" s="254" t="s">
        <v>87</v>
      </c>
      <c r="AV167" s="14" t="s">
        <v>87</v>
      </c>
      <c r="AW167" s="14" t="s">
        <v>33</v>
      </c>
      <c r="AX167" s="14" t="s">
        <v>77</v>
      </c>
      <c r="AY167" s="254" t="s">
        <v>139</v>
      </c>
    </row>
    <row r="168" s="15" customFormat="1">
      <c r="A168" s="15"/>
      <c r="B168" s="255"/>
      <c r="C168" s="256"/>
      <c r="D168" s="235" t="s">
        <v>148</v>
      </c>
      <c r="E168" s="257" t="s">
        <v>1</v>
      </c>
      <c r="F168" s="258" t="s">
        <v>151</v>
      </c>
      <c r="G168" s="256"/>
      <c r="H168" s="259">
        <v>3</v>
      </c>
      <c r="I168" s="260"/>
      <c r="J168" s="256"/>
      <c r="K168" s="256"/>
      <c r="L168" s="261"/>
      <c r="M168" s="262"/>
      <c r="N168" s="263"/>
      <c r="O168" s="263"/>
      <c r="P168" s="263"/>
      <c r="Q168" s="263"/>
      <c r="R168" s="263"/>
      <c r="S168" s="263"/>
      <c r="T168" s="26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5" t="s">
        <v>148</v>
      </c>
      <c r="AU168" s="265" t="s">
        <v>87</v>
      </c>
      <c r="AV168" s="15" t="s">
        <v>146</v>
      </c>
      <c r="AW168" s="15" t="s">
        <v>33</v>
      </c>
      <c r="AX168" s="15" t="s">
        <v>85</v>
      </c>
      <c r="AY168" s="265" t="s">
        <v>139</v>
      </c>
    </row>
    <row r="169" s="2" customFormat="1" ht="16.5" customHeight="1">
      <c r="A169" s="38"/>
      <c r="B169" s="39"/>
      <c r="C169" s="219" t="s">
        <v>169</v>
      </c>
      <c r="D169" s="219" t="s">
        <v>142</v>
      </c>
      <c r="E169" s="220" t="s">
        <v>170</v>
      </c>
      <c r="F169" s="221" t="s">
        <v>171</v>
      </c>
      <c r="G169" s="222" t="s">
        <v>172</v>
      </c>
      <c r="H169" s="223">
        <v>0.26300000000000001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1.94302</v>
      </c>
      <c r="R169" s="229">
        <f>Q169*H169</f>
        <v>0.51101426000000005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146</v>
      </c>
      <c r="AT169" s="231" t="s">
        <v>142</v>
      </c>
      <c r="AU169" s="231" t="s">
        <v>87</v>
      </c>
      <c r="AY169" s="17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146</v>
      </c>
      <c r="BM169" s="231" t="s">
        <v>173</v>
      </c>
    </row>
    <row r="170" s="13" customFormat="1">
      <c r="A170" s="13"/>
      <c r="B170" s="233"/>
      <c r="C170" s="234"/>
      <c r="D170" s="235" t="s">
        <v>148</v>
      </c>
      <c r="E170" s="236" t="s">
        <v>1</v>
      </c>
      <c r="F170" s="237" t="s">
        <v>174</v>
      </c>
      <c r="G170" s="234"/>
      <c r="H170" s="236" t="s">
        <v>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148</v>
      </c>
      <c r="AU170" s="243" t="s">
        <v>87</v>
      </c>
      <c r="AV170" s="13" t="s">
        <v>85</v>
      </c>
      <c r="AW170" s="13" t="s">
        <v>33</v>
      </c>
      <c r="AX170" s="13" t="s">
        <v>77</v>
      </c>
      <c r="AY170" s="243" t="s">
        <v>139</v>
      </c>
    </row>
    <row r="171" s="14" customFormat="1">
      <c r="A171" s="14"/>
      <c r="B171" s="244"/>
      <c r="C171" s="245"/>
      <c r="D171" s="235" t="s">
        <v>148</v>
      </c>
      <c r="E171" s="246" t="s">
        <v>1</v>
      </c>
      <c r="F171" s="247" t="s">
        <v>175</v>
      </c>
      <c r="G171" s="245"/>
      <c r="H171" s="248">
        <v>0.089999999999999997</v>
      </c>
      <c r="I171" s="249"/>
      <c r="J171" s="245"/>
      <c r="K171" s="245"/>
      <c r="L171" s="250"/>
      <c r="M171" s="251"/>
      <c r="N171" s="252"/>
      <c r="O171" s="252"/>
      <c r="P171" s="252"/>
      <c r="Q171" s="252"/>
      <c r="R171" s="252"/>
      <c r="S171" s="252"/>
      <c r="T171" s="25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4" t="s">
        <v>148</v>
      </c>
      <c r="AU171" s="254" t="s">
        <v>87</v>
      </c>
      <c r="AV171" s="14" t="s">
        <v>87</v>
      </c>
      <c r="AW171" s="14" t="s">
        <v>33</v>
      </c>
      <c r="AX171" s="14" t="s">
        <v>77</v>
      </c>
      <c r="AY171" s="254" t="s">
        <v>139</v>
      </c>
    </row>
    <row r="172" s="13" customFormat="1">
      <c r="A172" s="13"/>
      <c r="B172" s="233"/>
      <c r="C172" s="234"/>
      <c r="D172" s="235" t="s">
        <v>148</v>
      </c>
      <c r="E172" s="236" t="s">
        <v>1</v>
      </c>
      <c r="F172" s="237" t="s">
        <v>176</v>
      </c>
      <c r="G172" s="234"/>
      <c r="H172" s="236" t="s">
        <v>1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148</v>
      </c>
      <c r="AU172" s="243" t="s">
        <v>87</v>
      </c>
      <c r="AV172" s="13" t="s">
        <v>85</v>
      </c>
      <c r="AW172" s="13" t="s">
        <v>33</v>
      </c>
      <c r="AX172" s="13" t="s">
        <v>77</v>
      </c>
      <c r="AY172" s="243" t="s">
        <v>139</v>
      </c>
    </row>
    <row r="173" s="14" customFormat="1">
      <c r="A173" s="14"/>
      <c r="B173" s="244"/>
      <c r="C173" s="245"/>
      <c r="D173" s="235" t="s">
        <v>148</v>
      </c>
      <c r="E173" s="246" t="s">
        <v>1</v>
      </c>
      <c r="F173" s="247" t="s">
        <v>177</v>
      </c>
      <c r="G173" s="245"/>
      <c r="H173" s="248">
        <v>0.17299999999999999</v>
      </c>
      <c r="I173" s="249"/>
      <c r="J173" s="245"/>
      <c r="K173" s="245"/>
      <c r="L173" s="250"/>
      <c r="M173" s="251"/>
      <c r="N173" s="252"/>
      <c r="O173" s="252"/>
      <c r="P173" s="252"/>
      <c r="Q173" s="252"/>
      <c r="R173" s="252"/>
      <c r="S173" s="252"/>
      <c r="T173" s="25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4" t="s">
        <v>148</v>
      </c>
      <c r="AU173" s="254" t="s">
        <v>87</v>
      </c>
      <c r="AV173" s="14" t="s">
        <v>87</v>
      </c>
      <c r="AW173" s="14" t="s">
        <v>33</v>
      </c>
      <c r="AX173" s="14" t="s">
        <v>77</v>
      </c>
      <c r="AY173" s="254" t="s">
        <v>139</v>
      </c>
    </row>
    <row r="174" s="15" customFormat="1">
      <c r="A174" s="15"/>
      <c r="B174" s="255"/>
      <c r="C174" s="256"/>
      <c r="D174" s="235" t="s">
        <v>148</v>
      </c>
      <c r="E174" s="257" t="s">
        <v>1</v>
      </c>
      <c r="F174" s="258" t="s">
        <v>151</v>
      </c>
      <c r="G174" s="256"/>
      <c r="H174" s="259">
        <v>0.26300000000000001</v>
      </c>
      <c r="I174" s="260"/>
      <c r="J174" s="256"/>
      <c r="K174" s="256"/>
      <c r="L174" s="261"/>
      <c r="M174" s="262"/>
      <c r="N174" s="263"/>
      <c r="O174" s="263"/>
      <c r="P174" s="263"/>
      <c r="Q174" s="263"/>
      <c r="R174" s="263"/>
      <c r="S174" s="263"/>
      <c r="T174" s="26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5" t="s">
        <v>148</v>
      </c>
      <c r="AU174" s="265" t="s">
        <v>87</v>
      </c>
      <c r="AV174" s="15" t="s">
        <v>146</v>
      </c>
      <c r="AW174" s="15" t="s">
        <v>33</v>
      </c>
      <c r="AX174" s="15" t="s">
        <v>85</v>
      </c>
      <c r="AY174" s="265" t="s">
        <v>139</v>
      </c>
    </row>
    <row r="175" s="2" customFormat="1" ht="16.5" customHeight="1">
      <c r="A175" s="38"/>
      <c r="B175" s="39"/>
      <c r="C175" s="219" t="s">
        <v>178</v>
      </c>
      <c r="D175" s="219" t="s">
        <v>142</v>
      </c>
      <c r="E175" s="220" t="s">
        <v>179</v>
      </c>
      <c r="F175" s="221" t="s">
        <v>180</v>
      </c>
      <c r="G175" s="222" t="s">
        <v>181</v>
      </c>
      <c r="H175" s="223">
        <v>0.223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42</v>
      </c>
      <c r="O175" s="91"/>
      <c r="P175" s="229">
        <f>O175*H175</f>
        <v>0</v>
      </c>
      <c r="Q175" s="229">
        <v>1.0900000000000001</v>
      </c>
      <c r="R175" s="229">
        <f>Q175*H175</f>
        <v>0.24307000000000001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146</v>
      </c>
      <c r="AT175" s="231" t="s">
        <v>142</v>
      </c>
      <c r="AU175" s="231" t="s">
        <v>87</v>
      </c>
      <c r="AY175" s="17" t="s">
        <v>139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85</v>
      </c>
      <c r="BK175" s="232">
        <f>ROUND(I175*H175,2)</f>
        <v>0</v>
      </c>
      <c r="BL175" s="17" t="s">
        <v>146</v>
      </c>
      <c r="BM175" s="231" t="s">
        <v>182</v>
      </c>
    </row>
    <row r="176" s="13" customFormat="1">
      <c r="A176" s="13"/>
      <c r="B176" s="233"/>
      <c r="C176" s="234"/>
      <c r="D176" s="235" t="s">
        <v>148</v>
      </c>
      <c r="E176" s="236" t="s">
        <v>1</v>
      </c>
      <c r="F176" s="237" t="s">
        <v>174</v>
      </c>
      <c r="G176" s="234"/>
      <c r="H176" s="236" t="s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148</v>
      </c>
      <c r="AU176" s="243" t="s">
        <v>87</v>
      </c>
      <c r="AV176" s="13" t="s">
        <v>85</v>
      </c>
      <c r="AW176" s="13" t="s">
        <v>33</v>
      </c>
      <c r="AX176" s="13" t="s">
        <v>77</v>
      </c>
      <c r="AY176" s="243" t="s">
        <v>139</v>
      </c>
    </row>
    <row r="177" s="14" customFormat="1">
      <c r="A177" s="14"/>
      <c r="B177" s="244"/>
      <c r="C177" s="245"/>
      <c r="D177" s="235" t="s">
        <v>148</v>
      </c>
      <c r="E177" s="246" t="s">
        <v>1</v>
      </c>
      <c r="F177" s="247" t="s">
        <v>183</v>
      </c>
      <c r="G177" s="245"/>
      <c r="H177" s="248">
        <v>0.075999999999999998</v>
      </c>
      <c r="I177" s="249"/>
      <c r="J177" s="245"/>
      <c r="K177" s="245"/>
      <c r="L177" s="250"/>
      <c r="M177" s="251"/>
      <c r="N177" s="252"/>
      <c r="O177" s="252"/>
      <c r="P177" s="252"/>
      <c r="Q177" s="252"/>
      <c r="R177" s="252"/>
      <c r="S177" s="252"/>
      <c r="T177" s="25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4" t="s">
        <v>148</v>
      </c>
      <c r="AU177" s="254" t="s">
        <v>87</v>
      </c>
      <c r="AV177" s="14" t="s">
        <v>87</v>
      </c>
      <c r="AW177" s="14" t="s">
        <v>33</v>
      </c>
      <c r="AX177" s="14" t="s">
        <v>77</v>
      </c>
      <c r="AY177" s="254" t="s">
        <v>139</v>
      </c>
    </row>
    <row r="178" s="13" customFormat="1">
      <c r="A178" s="13"/>
      <c r="B178" s="233"/>
      <c r="C178" s="234"/>
      <c r="D178" s="235" t="s">
        <v>148</v>
      </c>
      <c r="E178" s="236" t="s">
        <v>1</v>
      </c>
      <c r="F178" s="237" t="s">
        <v>176</v>
      </c>
      <c r="G178" s="234"/>
      <c r="H178" s="236" t="s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148</v>
      </c>
      <c r="AU178" s="243" t="s">
        <v>87</v>
      </c>
      <c r="AV178" s="13" t="s">
        <v>85</v>
      </c>
      <c r="AW178" s="13" t="s">
        <v>33</v>
      </c>
      <c r="AX178" s="13" t="s">
        <v>77</v>
      </c>
      <c r="AY178" s="243" t="s">
        <v>139</v>
      </c>
    </row>
    <row r="179" s="14" customFormat="1">
      <c r="A179" s="14"/>
      <c r="B179" s="244"/>
      <c r="C179" s="245"/>
      <c r="D179" s="235" t="s">
        <v>148</v>
      </c>
      <c r="E179" s="246" t="s">
        <v>1</v>
      </c>
      <c r="F179" s="247" t="s">
        <v>184</v>
      </c>
      <c r="G179" s="245"/>
      <c r="H179" s="248">
        <v>0.14699999999999999</v>
      </c>
      <c r="I179" s="249"/>
      <c r="J179" s="245"/>
      <c r="K179" s="245"/>
      <c r="L179" s="250"/>
      <c r="M179" s="251"/>
      <c r="N179" s="252"/>
      <c r="O179" s="252"/>
      <c r="P179" s="252"/>
      <c r="Q179" s="252"/>
      <c r="R179" s="252"/>
      <c r="S179" s="252"/>
      <c r="T179" s="25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4" t="s">
        <v>148</v>
      </c>
      <c r="AU179" s="254" t="s">
        <v>87</v>
      </c>
      <c r="AV179" s="14" t="s">
        <v>87</v>
      </c>
      <c r="AW179" s="14" t="s">
        <v>33</v>
      </c>
      <c r="AX179" s="14" t="s">
        <v>77</v>
      </c>
      <c r="AY179" s="254" t="s">
        <v>139</v>
      </c>
    </row>
    <row r="180" s="15" customFormat="1">
      <c r="A180" s="15"/>
      <c r="B180" s="255"/>
      <c r="C180" s="256"/>
      <c r="D180" s="235" t="s">
        <v>148</v>
      </c>
      <c r="E180" s="257" t="s">
        <v>1</v>
      </c>
      <c r="F180" s="258" t="s">
        <v>151</v>
      </c>
      <c r="G180" s="256"/>
      <c r="H180" s="259">
        <v>0.223</v>
      </c>
      <c r="I180" s="260"/>
      <c r="J180" s="256"/>
      <c r="K180" s="256"/>
      <c r="L180" s="261"/>
      <c r="M180" s="262"/>
      <c r="N180" s="263"/>
      <c r="O180" s="263"/>
      <c r="P180" s="263"/>
      <c r="Q180" s="263"/>
      <c r="R180" s="263"/>
      <c r="S180" s="263"/>
      <c r="T180" s="26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5" t="s">
        <v>148</v>
      </c>
      <c r="AU180" s="265" t="s">
        <v>87</v>
      </c>
      <c r="AV180" s="15" t="s">
        <v>146</v>
      </c>
      <c r="AW180" s="15" t="s">
        <v>33</v>
      </c>
      <c r="AX180" s="15" t="s">
        <v>85</v>
      </c>
      <c r="AY180" s="265" t="s">
        <v>139</v>
      </c>
    </row>
    <row r="181" s="2" customFormat="1" ht="16.5" customHeight="1">
      <c r="A181" s="38"/>
      <c r="B181" s="39"/>
      <c r="C181" s="219" t="s">
        <v>185</v>
      </c>
      <c r="D181" s="219" t="s">
        <v>142</v>
      </c>
      <c r="E181" s="220" t="s">
        <v>186</v>
      </c>
      <c r="F181" s="221" t="s">
        <v>187</v>
      </c>
      <c r="G181" s="222" t="s">
        <v>145</v>
      </c>
      <c r="H181" s="223">
        <v>2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42</v>
      </c>
      <c r="O181" s="91"/>
      <c r="P181" s="229">
        <f>O181*H181</f>
        <v>0</v>
      </c>
      <c r="Q181" s="229">
        <v>0.00249</v>
      </c>
      <c r="R181" s="229">
        <f>Q181*H181</f>
        <v>0.0049800000000000001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146</v>
      </c>
      <c r="AT181" s="231" t="s">
        <v>142</v>
      </c>
      <c r="AU181" s="231" t="s">
        <v>87</v>
      </c>
      <c r="AY181" s="17" t="s">
        <v>139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85</v>
      </c>
      <c r="BK181" s="232">
        <f>ROUND(I181*H181,2)</f>
        <v>0</v>
      </c>
      <c r="BL181" s="17" t="s">
        <v>146</v>
      </c>
      <c r="BM181" s="231" t="s">
        <v>188</v>
      </c>
    </row>
    <row r="182" s="13" customFormat="1">
      <c r="A182" s="13"/>
      <c r="B182" s="233"/>
      <c r="C182" s="234"/>
      <c r="D182" s="235" t="s">
        <v>148</v>
      </c>
      <c r="E182" s="236" t="s">
        <v>1</v>
      </c>
      <c r="F182" s="237" t="s">
        <v>189</v>
      </c>
      <c r="G182" s="234"/>
      <c r="H182" s="236" t="s">
        <v>1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148</v>
      </c>
      <c r="AU182" s="243" t="s">
        <v>87</v>
      </c>
      <c r="AV182" s="13" t="s">
        <v>85</v>
      </c>
      <c r="AW182" s="13" t="s">
        <v>33</v>
      </c>
      <c r="AX182" s="13" t="s">
        <v>77</v>
      </c>
      <c r="AY182" s="243" t="s">
        <v>139</v>
      </c>
    </row>
    <row r="183" s="14" customFormat="1">
      <c r="A183" s="14"/>
      <c r="B183" s="244"/>
      <c r="C183" s="245"/>
      <c r="D183" s="235" t="s">
        <v>148</v>
      </c>
      <c r="E183" s="246" t="s">
        <v>1</v>
      </c>
      <c r="F183" s="247" t="s">
        <v>85</v>
      </c>
      <c r="G183" s="245"/>
      <c r="H183" s="248">
        <v>1</v>
      </c>
      <c r="I183" s="249"/>
      <c r="J183" s="245"/>
      <c r="K183" s="245"/>
      <c r="L183" s="250"/>
      <c r="M183" s="251"/>
      <c r="N183" s="252"/>
      <c r="O183" s="252"/>
      <c r="P183" s="252"/>
      <c r="Q183" s="252"/>
      <c r="R183" s="252"/>
      <c r="S183" s="252"/>
      <c r="T183" s="25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4" t="s">
        <v>148</v>
      </c>
      <c r="AU183" s="254" t="s">
        <v>87</v>
      </c>
      <c r="AV183" s="14" t="s">
        <v>87</v>
      </c>
      <c r="AW183" s="14" t="s">
        <v>33</v>
      </c>
      <c r="AX183" s="14" t="s">
        <v>77</v>
      </c>
      <c r="AY183" s="254" t="s">
        <v>139</v>
      </c>
    </row>
    <row r="184" s="13" customFormat="1">
      <c r="A184" s="13"/>
      <c r="B184" s="233"/>
      <c r="C184" s="234"/>
      <c r="D184" s="235" t="s">
        <v>148</v>
      </c>
      <c r="E184" s="236" t="s">
        <v>1</v>
      </c>
      <c r="F184" s="237" t="s">
        <v>190</v>
      </c>
      <c r="G184" s="234"/>
      <c r="H184" s="236" t="s">
        <v>1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148</v>
      </c>
      <c r="AU184" s="243" t="s">
        <v>87</v>
      </c>
      <c r="AV184" s="13" t="s">
        <v>85</v>
      </c>
      <c r="AW184" s="13" t="s">
        <v>33</v>
      </c>
      <c r="AX184" s="13" t="s">
        <v>77</v>
      </c>
      <c r="AY184" s="243" t="s">
        <v>139</v>
      </c>
    </row>
    <row r="185" s="14" customFormat="1">
      <c r="A185" s="14"/>
      <c r="B185" s="244"/>
      <c r="C185" s="245"/>
      <c r="D185" s="235" t="s">
        <v>148</v>
      </c>
      <c r="E185" s="246" t="s">
        <v>1</v>
      </c>
      <c r="F185" s="247" t="s">
        <v>85</v>
      </c>
      <c r="G185" s="245"/>
      <c r="H185" s="248">
        <v>1</v>
      </c>
      <c r="I185" s="249"/>
      <c r="J185" s="245"/>
      <c r="K185" s="245"/>
      <c r="L185" s="250"/>
      <c r="M185" s="251"/>
      <c r="N185" s="252"/>
      <c r="O185" s="252"/>
      <c r="P185" s="252"/>
      <c r="Q185" s="252"/>
      <c r="R185" s="252"/>
      <c r="S185" s="252"/>
      <c r="T185" s="253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4" t="s">
        <v>148</v>
      </c>
      <c r="AU185" s="254" t="s">
        <v>87</v>
      </c>
      <c r="AV185" s="14" t="s">
        <v>87</v>
      </c>
      <c r="AW185" s="14" t="s">
        <v>33</v>
      </c>
      <c r="AX185" s="14" t="s">
        <v>77</v>
      </c>
      <c r="AY185" s="254" t="s">
        <v>139</v>
      </c>
    </row>
    <row r="186" s="15" customFormat="1">
      <c r="A186" s="15"/>
      <c r="B186" s="255"/>
      <c r="C186" s="256"/>
      <c r="D186" s="235" t="s">
        <v>148</v>
      </c>
      <c r="E186" s="257" t="s">
        <v>1</v>
      </c>
      <c r="F186" s="258" t="s">
        <v>151</v>
      </c>
      <c r="G186" s="256"/>
      <c r="H186" s="259">
        <v>2</v>
      </c>
      <c r="I186" s="260"/>
      <c r="J186" s="256"/>
      <c r="K186" s="256"/>
      <c r="L186" s="261"/>
      <c r="M186" s="262"/>
      <c r="N186" s="263"/>
      <c r="O186" s="263"/>
      <c r="P186" s="263"/>
      <c r="Q186" s="263"/>
      <c r="R186" s="263"/>
      <c r="S186" s="263"/>
      <c r="T186" s="264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65" t="s">
        <v>148</v>
      </c>
      <c r="AU186" s="265" t="s">
        <v>87</v>
      </c>
      <c r="AV186" s="15" t="s">
        <v>146</v>
      </c>
      <c r="AW186" s="15" t="s">
        <v>33</v>
      </c>
      <c r="AX186" s="15" t="s">
        <v>85</v>
      </c>
      <c r="AY186" s="265" t="s">
        <v>139</v>
      </c>
    </row>
    <row r="187" s="2" customFormat="1" ht="21.75" customHeight="1">
      <c r="A187" s="38"/>
      <c r="B187" s="39"/>
      <c r="C187" s="219" t="s">
        <v>191</v>
      </c>
      <c r="D187" s="219" t="s">
        <v>142</v>
      </c>
      <c r="E187" s="220" t="s">
        <v>192</v>
      </c>
      <c r="F187" s="221" t="s">
        <v>193</v>
      </c>
      <c r="G187" s="222" t="s">
        <v>145</v>
      </c>
      <c r="H187" s="223">
        <v>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0.023910000000000001</v>
      </c>
      <c r="R187" s="229">
        <f>Q187*H187</f>
        <v>0.023910000000000001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146</v>
      </c>
      <c r="AT187" s="231" t="s">
        <v>142</v>
      </c>
      <c r="AU187" s="231" t="s">
        <v>87</v>
      </c>
      <c r="AY187" s="17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85</v>
      </c>
      <c r="BK187" s="232">
        <f>ROUND(I187*H187,2)</f>
        <v>0</v>
      </c>
      <c r="BL187" s="17" t="s">
        <v>146</v>
      </c>
      <c r="BM187" s="231" t="s">
        <v>194</v>
      </c>
    </row>
    <row r="188" s="13" customFormat="1">
      <c r="A188" s="13"/>
      <c r="B188" s="233"/>
      <c r="C188" s="234"/>
      <c r="D188" s="235" t="s">
        <v>148</v>
      </c>
      <c r="E188" s="236" t="s">
        <v>1</v>
      </c>
      <c r="F188" s="237" t="s">
        <v>195</v>
      </c>
      <c r="G188" s="234"/>
      <c r="H188" s="236" t="s">
        <v>1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3" t="s">
        <v>148</v>
      </c>
      <c r="AU188" s="243" t="s">
        <v>87</v>
      </c>
      <c r="AV188" s="13" t="s">
        <v>85</v>
      </c>
      <c r="AW188" s="13" t="s">
        <v>33</v>
      </c>
      <c r="AX188" s="13" t="s">
        <v>77</v>
      </c>
      <c r="AY188" s="243" t="s">
        <v>139</v>
      </c>
    </row>
    <row r="189" s="14" customFormat="1">
      <c r="A189" s="14"/>
      <c r="B189" s="244"/>
      <c r="C189" s="245"/>
      <c r="D189" s="235" t="s">
        <v>148</v>
      </c>
      <c r="E189" s="246" t="s">
        <v>1</v>
      </c>
      <c r="F189" s="247" t="s">
        <v>85</v>
      </c>
      <c r="G189" s="245"/>
      <c r="H189" s="248">
        <v>1</v>
      </c>
      <c r="I189" s="249"/>
      <c r="J189" s="245"/>
      <c r="K189" s="245"/>
      <c r="L189" s="250"/>
      <c r="M189" s="251"/>
      <c r="N189" s="252"/>
      <c r="O189" s="252"/>
      <c r="P189" s="252"/>
      <c r="Q189" s="252"/>
      <c r="R189" s="252"/>
      <c r="S189" s="252"/>
      <c r="T189" s="25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4" t="s">
        <v>148</v>
      </c>
      <c r="AU189" s="254" t="s">
        <v>87</v>
      </c>
      <c r="AV189" s="14" t="s">
        <v>87</v>
      </c>
      <c r="AW189" s="14" t="s">
        <v>33</v>
      </c>
      <c r="AX189" s="14" t="s">
        <v>85</v>
      </c>
      <c r="AY189" s="254" t="s">
        <v>139</v>
      </c>
    </row>
    <row r="190" s="12" customFormat="1" ht="22.8" customHeight="1">
      <c r="A190" s="12"/>
      <c r="B190" s="203"/>
      <c r="C190" s="204"/>
      <c r="D190" s="205" t="s">
        <v>76</v>
      </c>
      <c r="E190" s="217" t="s">
        <v>178</v>
      </c>
      <c r="F190" s="217" t="s">
        <v>196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SUM(P191:P232)</f>
        <v>0</v>
      </c>
      <c r="Q190" s="211"/>
      <c r="R190" s="212">
        <f>SUM(R191:R232)</f>
        <v>0.91645880000000002</v>
      </c>
      <c r="S190" s="211"/>
      <c r="T190" s="213">
        <f>SUM(T191:T232)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85</v>
      </c>
      <c r="AT190" s="215" t="s">
        <v>76</v>
      </c>
      <c r="AU190" s="215" t="s">
        <v>85</v>
      </c>
      <c r="AY190" s="214" t="s">
        <v>139</v>
      </c>
      <c r="BK190" s="216">
        <f>SUM(BK191:BK232)</f>
        <v>0</v>
      </c>
    </row>
    <row r="191" s="2" customFormat="1" ht="16.5" customHeight="1">
      <c r="A191" s="38"/>
      <c r="B191" s="39"/>
      <c r="C191" s="219" t="s">
        <v>197</v>
      </c>
      <c r="D191" s="219" t="s">
        <v>142</v>
      </c>
      <c r="E191" s="220" t="s">
        <v>198</v>
      </c>
      <c r="F191" s="221" t="s">
        <v>199</v>
      </c>
      <c r="G191" s="222" t="s">
        <v>200</v>
      </c>
      <c r="H191" s="223">
        <v>5.2300000000000004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42</v>
      </c>
      <c r="O191" s="91"/>
      <c r="P191" s="229">
        <f>O191*H191</f>
        <v>0</v>
      </c>
      <c r="Q191" s="229">
        <v>0.017000000000000001</v>
      </c>
      <c r="R191" s="229">
        <f>Q191*H191</f>
        <v>0.088910000000000017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146</v>
      </c>
      <c r="AT191" s="231" t="s">
        <v>142</v>
      </c>
      <c r="AU191" s="231" t="s">
        <v>87</v>
      </c>
      <c r="AY191" s="17" t="s">
        <v>139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85</v>
      </c>
      <c r="BK191" s="232">
        <f>ROUND(I191*H191,2)</f>
        <v>0</v>
      </c>
      <c r="BL191" s="17" t="s">
        <v>146</v>
      </c>
      <c r="BM191" s="231" t="s">
        <v>201</v>
      </c>
    </row>
    <row r="192" s="13" customFormat="1">
      <c r="A192" s="13"/>
      <c r="B192" s="233"/>
      <c r="C192" s="234"/>
      <c r="D192" s="235" t="s">
        <v>148</v>
      </c>
      <c r="E192" s="236" t="s">
        <v>1</v>
      </c>
      <c r="F192" s="237" t="s">
        <v>202</v>
      </c>
      <c r="G192" s="234"/>
      <c r="H192" s="236" t="s">
        <v>1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3" t="s">
        <v>148</v>
      </c>
      <c r="AU192" s="243" t="s">
        <v>87</v>
      </c>
      <c r="AV192" s="13" t="s">
        <v>85</v>
      </c>
      <c r="AW192" s="13" t="s">
        <v>33</v>
      </c>
      <c r="AX192" s="13" t="s">
        <v>77</v>
      </c>
      <c r="AY192" s="243" t="s">
        <v>139</v>
      </c>
    </row>
    <row r="193" s="14" customFormat="1">
      <c r="A193" s="14"/>
      <c r="B193" s="244"/>
      <c r="C193" s="245"/>
      <c r="D193" s="235" t="s">
        <v>148</v>
      </c>
      <c r="E193" s="246" t="s">
        <v>1</v>
      </c>
      <c r="F193" s="247" t="s">
        <v>203</v>
      </c>
      <c r="G193" s="245"/>
      <c r="H193" s="248">
        <v>5.2300000000000004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4" t="s">
        <v>148</v>
      </c>
      <c r="AU193" s="254" t="s">
        <v>87</v>
      </c>
      <c r="AV193" s="14" t="s">
        <v>87</v>
      </c>
      <c r="AW193" s="14" t="s">
        <v>33</v>
      </c>
      <c r="AX193" s="14" t="s">
        <v>85</v>
      </c>
      <c r="AY193" s="254" t="s">
        <v>139</v>
      </c>
    </row>
    <row r="194" s="2" customFormat="1" ht="16.5" customHeight="1">
      <c r="A194" s="38"/>
      <c r="B194" s="39"/>
      <c r="C194" s="219" t="s">
        <v>204</v>
      </c>
      <c r="D194" s="219" t="s">
        <v>142</v>
      </c>
      <c r="E194" s="220" t="s">
        <v>205</v>
      </c>
      <c r="F194" s="221" t="s">
        <v>206</v>
      </c>
      <c r="G194" s="222" t="s">
        <v>200</v>
      </c>
      <c r="H194" s="223">
        <v>1.9199999999999999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42</v>
      </c>
      <c r="O194" s="91"/>
      <c r="P194" s="229">
        <f>O194*H194</f>
        <v>0</v>
      </c>
      <c r="Q194" s="229">
        <v>0.00025999999999999998</v>
      </c>
      <c r="R194" s="229">
        <f>Q194*H194</f>
        <v>0.00049919999999999999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146</v>
      </c>
      <c r="AT194" s="231" t="s">
        <v>142</v>
      </c>
      <c r="AU194" s="231" t="s">
        <v>87</v>
      </c>
      <c r="AY194" s="17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85</v>
      </c>
      <c r="BK194" s="232">
        <f>ROUND(I194*H194,2)</f>
        <v>0</v>
      </c>
      <c r="BL194" s="17" t="s">
        <v>146</v>
      </c>
      <c r="BM194" s="231" t="s">
        <v>207</v>
      </c>
    </row>
    <row r="195" s="13" customFormat="1">
      <c r="A195" s="13"/>
      <c r="B195" s="233"/>
      <c r="C195" s="234"/>
      <c r="D195" s="235" t="s">
        <v>148</v>
      </c>
      <c r="E195" s="236" t="s">
        <v>1</v>
      </c>
      <c r="F195" s="237" t="s">
        <v>208</v>
      </c>
      <c r="G195" s="234"/>
      <c r="H195" s="236" t="s">
        <v>1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148</v>
      </c>
      <c r="AU195" s="243" t="s">
        <v>87</v>
      </c>
      <c r="AV195" s="13" t="s">
        <v>85</v>
      </c>
      <c r="AW195" s="13" t="s">
        <v>33</v>
      </c>
      <c r="AX195" s="13" t="s">
        <v>77</v>
      </c>
      <c r="AY195" s="243" t="s">
        <v>139</v>
      </c>
    </row>
    <row r="196" s="14" customFormat="1">
      <c r="A196" s="14"/>
      <c r="B196" s="244"/>
      <c r="C196" s="245"/>
      <c r="D196" s="235" t="s">
        <v>148</v>
      </c>
      <c r="E196" s="246" t="s">
        <v>1</v>
      </c>
      <c r="F196" s="247" t="s">
        <v>209</v>
      </c>
      <c r="G196" s="245"/>
      <c r="H196" s="248">
        <v>1.9199999999999999</v>
      </c>
      <c r="I196" s="249"/>
      <c r="J196" s="245"/>
      <c r="K196" s="245"/>
      <c r="L196" s="250"/>
      <c r="M196" s="251"/>
      <c r="N196" s="252"/>
      <c r="O196" s="252"/>
      <c r="P196" s="252"/>
      <c r="Q196" s="252"/>
      <c r="R196" s="252"/>
      <c r="S196" s="252"/>
      <c r="T196" s="25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4" t="s">
        <v>148</v>
      </c>
      <c r="AU196" s="254" t="s">
        <v>87</v>
      </c>
      <c r="AV196" s="14" t="s">
        <v>87</v>
      </c>
      <c r="AW196" s="14" t="s">
        <v>33</v>
      </c>
      <c r="AX196" s="14" t="s">
        <v>85</v>
      </c>
      <c r="AY196" s="254" t="s">
        <v>139</v>
      </c>
    </row>
    <row r="197" s="2" customFormat="1" ht="16.5" customHeight="1">
      <c r="A197" s="38"/>
      <c r="B197" s="39"/>
      <c r="C197" s="219" t="s">
        <v>210</v>
      </c>
      <c r="D197" s="219" t="s">
        <v>142</v>
      </c>
      <c r="E197" s="220" t="s">
        <v>211</v>
      </c>
      <c r="F197" s="221" t="s">
        <v>212</v>
      </c>
      <c r="G197" s="222" t="s">
        <v>200</v>
      </c>
      <c r="H197" s="223">
        <v>1.9199999999999999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42</v>
      </c>
      <c r="O197" s="91"/>
      <c r="P197" s="229">
        <f>O197*H197</f>
        <v>0</v>
      </c>
      <c r="Q197" s="229">
        <v>0.01575</v>
      </c>
      <c r="R197" s="229">
        <f>Q197*H197</f>
        <v>0.03024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146</v>
      </c>
      <c r="AT197" s="231" t="s">
        <v>142</v>
      </c>
      <c r="AU197" s="231" t="s">
        <v>87</v>
      </c>
      <c r="AY197" s="17" t="s">
        <v>139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85</v>
      </c>
      <c r="BK197" s="232">
        <f>ROUND(I197*H197,2)</f>
        <v>0</v>
      </c>
      <c r="BL197" s="17" t="s">
        <v>146</v>
      </c>
      <c r="BM197" s="231" t="s">
        <v>213</v>
      </c>
    </row>
    <row r="198" s="13" customFormat="1">
      <c r="A198" s="13"/>
      <c r="B198" s="233"/>
      <c r="C198" s="234"/>
      <c r="D198" s="235" t="s">
        <v>148</v>
      </c>
      <c r="E198" s="236" t="s">
        <v>1</v>
      </c>
      <c r="F198" s="237" t="s">
        <v>208</v>
      </c>
      <c r="G198" s="234"/>
      <c r="H198" s="236" t="s">
        <v>1</v>
      </c>
      <c r="I198" s="238"/>
      <c r="J198" s="234"/>
      <c r="K198" s="234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148</v>
      </c>
      <c r="AU198" s="243" t="s">
        <v>87</v>
      </c>
      <c r="AV198" s="13" t="s">
        <v>85</v>
      </c>
      <c r="AW198" s="13" t="s">
        <v>33</v>
      </c>
      <c r="AX198" s="13" t="s">
        <v>77</v>
      </c>
      <c r="AY198" s="243" t="s">
        <v>139</v>
      </c>
    </row>
    <row r="199" s="14" customFormat="1">
      <c r="A199" s="14"/>
      <c r="B199" s="244"/>
      <c r="C199" s="245"/>
      <c r="D199" s="235" t="s">
        <v>148</v>
      </c>
      <c r="E199" s="246" t="s">
        <v>1</v>
      </c>
      <c r="F199" s="247" t="s">
        <v>209</v>
      </c>
      <c r="G199" s="245"/>
      <c r="H199" s="248">
        <v>1.9199999999999999</v>
      </c>
      <c r="I199" s="249"/>
      <c r="J199" s="245"/>
      <c r="K199" s="245"/>
      <c r="L199" s="250"/>
      <c r="M199" s="251"/>
      <c r="N199" s="252"/>
      <c r="O199" s="252"/>
      <c r="P199" s="252"/>
      <c r="Q199" s="252"/>
      <c r="R199" s="252"/>
      <c r="S199" s="252"/>
      <c r="T199" s="25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4" t="s">
        <v>148</v>
      </c>
      <c r="AU199" s="254" t="s">
        <v>87</v>
      </c>
      <c r="AV199" s="14" t="s">
        <v>87</v>
      </c>
      <c r="AW199" s="14" t="s">
        <v>33</v>
      </c>
      <c r="AX199" s="14" t="s">
        <v>85</v>
      </c>
      <c r="AY199" s="254" t="s">
        <v>139</v>
      </c>
    </row>
    <row r="200" s="2" customFormat="1" ht="16.5" customHeight="1">
      <c r="A200" s="38"/>
      <c r="B200" s="39"/>
      <c r="C200" s="219" t="s">
        <v>8</v>
      </c>
      <c r="D200" s="219" t="s">
        <v>142</v>
      </c>
      <c r="E200" s="220" t="s">
        <v>214</v>
      </c>
      <c r="F200" s="221" t="s">
        <v>215</v>
      </c>
      <c r="G200" s="222" t="s">
        <v>200</v>
      </c>
      <c r="H200" s="223">
        <v>1.9199999999999999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42</v>
      </c>
      <c r="O200" s="91"/>
      <c r="P200" s="229">
        <f>O200*H200</f>
        <v>0</v>
      </c>
      <c r="Q200" s="229">
        <v>0.018380000000000001</v>
      </c>
      <c r="R200" s="229">
        <f>Q200*H200</f>
        <v>0.035289599999999997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146</v>
      </c>
      <c r="AT200" s="231" t="s">
        <v>142</v>
      </c>
      <c r="AU200" s="231" t="s">
        <v>87</v>
      </c>
      <c r="AY200" s="17" t="s">
        <v>139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85</v>
      </c>
      <c r="BK200" s="232">
        <f>ROUND(I200*H200,2)</f>
        <v>0</v>
      </c>
      <c r="BL200" s="17" t="s">
        <v>146</v>
      </c>
      <c r="BM200" s="231" t="s">
        <v>216</v>
      </c>
    </row>
    <row r="201" s="13" customFormat="1">
      <c r="A201" s="13"/>
      <c r="B201" s="233"/>
      <c r="C201" s="234"/>
      <c r="D201" s="235" t="s">
        <v>148</v>
      </c>
      <c r="E201" s="236" t="s">
        <v>1</v>
      </c>
      <c r="F201" s="237" t="s">
        <v>208</v>
      </c>
      <c r="G201" s="234"/>
      <c r="H201" s="236" t="s">
        <v>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148</v>
      </c>
      <c r="AU201" s="243" t="s">
        <v>87</v>
      </c>
      <c r="AV201" s="13" t="s">
        <v>85</v>
      </c>
      <c r="AW201" s="13" t="s">
        <v>33</v>
      </c>
      <c r="AX201" s="13" t="s">
        <v>77</v>
      </c>
      <c r="AY201" s="243" t="s">
        <v>139</v>
      </c>
    </row>
    <row r="202" s="14" customFormat="1">
      <c r="A202" s="14"/>
      <c r="B202" s="244"/>
      <c r="C202" s="245"/>
      <c r="D202" s="235" t="s">
        <v>148</v>
      </c>
      <c r="E202" s="246" t="s">
        <v>1</v>
      </c>
      <c r="F202" s="247" t="s">
        <v>209</v>
      </c>
      <c r="G202" s="245"/>
      <c r="H202" s="248">
        <v>1.9199999999999999</v>
      </c>
      <c r="I202" s="249"/>
      <c r="J202" s="245"/>
      <c r="K202" s="245"/>
      <c r="L202" s="250"/>
      <c r="M202" s="251"/>
      <c r="N202" s="252"/>
      <c r="O202" s="252"/>
      <c r="P202" s="252"/>
      <c r="Q202" s="252"/>
      <c r="R202" s="252"/>
      <c r="S202" s="252"/>
      <c r="T202" s="25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4" t="s">
        <v>148</v>
      </c>
      <c r="AU202" s="254" t="s">
        <v>87</v>
      </c>
      <c r="AV202" s="14" t="s">
        <v>87</v>
      </c>
      <c r="AW202" s="14" t="s">
        <v>33</v>
      </c>
      <c r="AX202" s="14" t="s">
        <v>85</v>
      </c>
      <c r="AY202" s="254" t="s">
        <v>139</v>
      </c>
    </row>
    <row r="203" s="2" customFormat="1" ht="16.5" customHeight="1">
      <c r="A203" s="38"/>
      <c r="B203" s="39"/>
      <c r="C203" s="219" t="s">
        <v>217</v>
      </c>
      <c r="D203" s="219" t="s">
        <v>142</v>
      </c>
      <c r="E203" s="220" t="s">
        <v>218</v>
      </c>
      <c r="F203" s="221" t="s">
        <v>219</v>
      </c>
      <c r="G203" s="222" t="s">
        <v>145</v>
      </c>
      <c r="H203" s="223">
        <v>22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42</v>
      </c>
      <c r="O203" s="91"/>
      <c r="P203" s="229">
        <f>O203*H203</f>
        <v>0</v>
      </c>
      <c r="Q203" s="229">
        <v>0.0035000000000000001</v>
      </c>
      <c r="R203" s="229">
        <f>Q203*H203</f>
        <v>0.076999999999999999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146</v>
      </c>
      <c r="AT203" s="231" t="s">
        <v>142</v>
      </c>
      <c r="AU203" s="231" t="s">
        <v>87</v>
      </c>
      <c r="AY203" s="17" t="s">
        <v>139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85</v>
      </c>
      <c r="BK203" s="232">
        <f>ROUND(I203*H203,2)</f>
        <v>0</v>
      </c>
      <c r="BL203" s="17" t="s">
        <v>146</v>
      </c>
      <c r="BM203" s="231" t="s">
        <v>220</v>
      </c>
    </row>
    <row r="204" s="13" customFormat="1">
      <c r="A204" s="13"/>
      <c r="B204" s="233"/>
      <c r="C204" s="234"/>
      <c r="D204" s="235" t="s">
        <v>148</v>
      </c>
      <c r="E204" s="236" t="s">
        <v>1</v>
      </c>
      <c r="F204" s="237" t="s">
        <v>221</v>
      </c>
      <c r="G204" s="234"/>
      <c r="H204" s="236" t="s">
        <v>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148</v>
      </c>
      <c r="AU204" s="243" t="s">
        <v>87</v>
      </c>
      <c r="AV204" s="13" t="s">
        <v>85</v>
      </c>
      <c r="AW204" s="13" t="s">
        <v>33</v>
      </c>
      <c r="AX204" s="13" t="s">
        <v>77</v>
      </c>
      <c r="AY204" s="243" t="s">
        <v>139</v>
      </c>
    </row>
    <row r="205" s="14" customFormat="1">
      <c r="A205" s="14"/>
      <c r="B205" s="244"/>
      <c r="C205" s="245"/>
      <c r="D205" s="235" t="s">
        <v>148</v>
      </c>
      <c r="E205" s="246" t="s">
        <v>1</v>
      </c>
      <c r="F205" s="247" t="s">
        <v>222</v>
      </c>
      <c r="G205" s="245"/>
      <c r="H205" s="248">
        <v>22</v>
      </c>
      <c r="I205" s="249"/>
      <c r="J205" s="245"/>
      <c r="K205" s="245"/>
      <c r="L205" s="250"/>
      <c r="M205" s="251"/>
      <c r="N205" s="252"/>
      <c r="O205" s="252"/>
      <c r="P205" s="252"/>
      <c r="Q205" s="252"/>
      <c r="R205" s="252"/>
      <c r="S205" s="252"/>
      <c r="T205" s="25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4" t="s">
        <v>148</v>
      </c>
      <c r="AU205" s="254" t="s">
        <v>87</v>
      </c>
      <c r="AV205" s="14" t="s">
        <v>87</v>
      </c>
      <c r="AW205" s="14" t="s">
        <v>33</v>
      </c>
      <c r="AX205" s="14" t="s">
        <v>85</v>
      </c>
      <c r="AY205" s="254" t="s">
        <v>139</v>
      </c>
    </row>
    <row r="206" s="2" customFormat="1" ht="16.5" customHeight="1">
      <c r="A206" s="38"/>
      <c r="B206" s="39"/>
      <c r="C206" s="219" t="s">
        <v>223</v>
      </c>
      <c r="D206" s="219" t="s">
        <v>142</v>
      </c>
      <c r="E206" s="220" t="s">
        <v>224</v>
      </c>
      <c r="F206" s="221" t="s">
        <v>225</v>
      </c>
      <c r="G206" s="222" t="s">
        <v>145</v>
      </c>
      <c r="H206" s="223">
        <v>6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42</v>
      </c>
      <c r="O206" s="91"/>
      <c r="P206" s="229">
        <f>O206*H206</f>
        <v>0</v>
      </c>
      <c r="Q206" s="229">
        <v>0.0097000000000000003</v>
      </c>
      <c r="R206" s="229">
        <f>Q206*H206</f>
        <v>0.058200000000000002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146</v>
      </c>
      <c r="AT206" s="231" t="s">
        <v>142</v>
      </c>
      <c r="AU206" s="231" t="s">
        <v>87</v>
      </c>
      <c r="AY206" s="17" t="s">
        <v>139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85</v>
      </c>
      <c r="BK206" s="232">
        <f>ROUND(I206*H206,2)</f>
        <v>0</v>
      </c>
      <c r="BL206" s="17" t="s">
        <v>146</v>
      </c>
      <c r="BM206" s="231" t="s">
        <v>226</v>
      </c>
    </row>
    <row r="207" s="13" customFormat="1">
      <c r="A207" s="13"/>
      <c r="B207" s="233"/>
      <c r="C207" s="234"/>
      <c r="D207" s="235" t="s">
        <v>148</v>
      </c>
      <c r="E207" s="236" t="s">
        <v>1</v>
      </c>
      <c r="F207" s="237" t="s">
        <v>227</v>
      </c>
      <c r="G207" s="234"/>
      <c r="H207" s="236" t="s">
        <v>1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148</v>
      </c>
      <c r="AU207" s="243" t="s">
        <v>87</v>
      </c>
      <c r="AV207" s="13" t="s">
        <v>85</v>
      </c>
      <c r="AW207" s="13" t="s">
        <v>33</v>
      </c>
      <c r="AX207" s="13" t="s">
        <v>77</v>
      </c>
      <c r="AY207" s="243" t="s">
        <v>139</v>
      </c>
    </row>
    <row r="208" s="14" customFormat="1">
      <c r="A208" s="14"/>
      <c r="B208" s="244"/>
      <c r="C208" s="245"/>
      <c r="D208" s="235" t="s">
        <v>148</v>
      </c>
      <c r="E208" s="246" t="s">
        <v>1</v>
      </c>
      <c r="F208" s="247" t="s">
        <v>228</v>
      </c>
      <c r="G208" s="245"/>
      <c r="H208" s="248">
        <v>6</v>
      </c>
      <c r="I208" s="249"/>
      <c r="J208" s="245"/>
      <c r="K208" s="245"/>
      <c r="L208" s="250"/>
      <c r="M208" s="251"/>
      <c r="N208" s="252"/>
      <c r="O208" s="252"/>
      <c r="P208" s="252"/>
      <c r="Q208" s="252"/>
      <c r="R208" s="252"/>
      <c r="S208" s="252"/>
      <c r="T208" s="25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4" t="s">
        <v>148</v>
      </c>
      <c r="AU208" s="254" t="s">
        <v>87</v>
      </c>
      <c r="AV208" s="14" t="s">
        <v>87</v>
      </c>
      <c r="AW208" s="14" t="s">
        <v>33</v>
      </c>
      <c r="AX208" s="14" t="s">
        <v>85</v>
      </c>
      <c r="AY208" s="254" t="s">
        <v>139</v>
      </c>
    </row>
    <row r="209" s="2" customFormat="1" ht="16.5" customHeight="1">
      <c r="A209" s="38"/>
      <c r="B209" s="39"/>
      <c r="C209" s="219" t="s">
        <v>229</v>
      </c>
      <c r="D209" s="219" t="s">
        <v>142</v>
      </c>
      <c r="E209" s="220" t="s">
        <v>230</v>
      </c>
      <c r="F209" s="221" t="s">
        <v>231</v>
      </c>
      <c r="G209" s="222" t="s">
        <v>145</v>
      </c>
      <c r="H209" s="223">
        <v>6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42</v>
      </c>
      <c r="O209" s="91"/>
      <c r="P209" s="229">
        <f>O209*H209</f>
        <v>0</v>
      </c>
      <c r="Q209" s="229">
        <v>0.038899999999999997</v>
      </c>
      <c r="R209" s="229">
        <f>Q209*H209</f>
        <v>0.2334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146</v>
      </c>
      <c r="AT209" s="231" t="s">
        <v>142</v>
      </c>
      <c r="AU209" s="231" t="s">
        <v>87</v>
      </c>
      <c r="AY209" s="17" t="s">
        <v>139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85</v>
      </c>
      <c r="BK209" s="232">
        <f>ROUND(I209*H209,2)</f>
        <v>0</v>
      </c>
      <c r="BL209" s="17" t="s">
        <v>146</v>
      </c>
      <c r="BM209" s="231" t="s">
        <v>232</v>
      </c>
    </row>
    <row r="210" s="13" customFormat="1">
      <c r="A210" s="13"/>
      <c r="B210" s="233"/>
      <c r="C210" s="234"/>
      <c r="D210" s="235" t="s">
        <v>148</v>
      </c>
      <c r="E210" s="236" t="s">
        <v>1</v>
      </c>
      <c r="F210" s="237" t="s">
        <v>174</v>
      </c>
      <c r="G210" s="234"/>
      <c r="H210" s="236" t="s">
        <v>1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148</v>
      </c>
      <c r="AU210" s="243" t="s">
        <v>87</v>
      </c>
      <c r="AV210" s="13" t="s">
        <v>85</v>
      </c>
      <c r="AW210" s="13" t="s">
        <v>33</v>
      </c>
      <c r="AX210" s="13" t="s">
        <v>77</v>
      </c>
      <c r="AY210" s="243" t="s">
        <v>139</v>
      </c>
    </row>
    <row r="211" s="14" customFormat="1">
      <c r="A211" s="14"/>
      <c r="B211" s="244"/>
      <c r="C211" s="245"/>
      <c r="D211" s="235" t="s">
        <v>148</v>
      </c>
      <c r="E211" s="246" t="s">
        <v>1</v>
      </c>
      <c r="F211" s="247" t="s">
        <v>233</v>
      </c>
      <c r="G211" s="245"/>
      <c r="H211" s="248">
        <v>2</v>
      </c>
      <c r="I211" s="249"/>
      <c r="J211" s="245"/>
      <c r="K211" s="245"/>
      <c r="L211" s="250"/>
      <c r="M211" s="251"/>
      <c r="N211" s="252"/>
      <c r="O211" s="252"/>
      <c r="P211" s="252"/>
      <c r="Q211" s="252"/>
      <c r="R211" s="252"/>
      <c r="S211" s="252"/>
      <c r="T211" s="25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4" t="s">
        <v>148</v>
      </c>
      <c r="AU211" s="254" t="s">
        <v>87</v>
      </c>
      <c r="AV211" s="14" t="s">
        <v>87</v>
      </c>
      <c r="AW211" s="14" t="s">
        <v>33</v>
      </c>
      <c r="AX211" s="14" t="s">
        <v>77</v>
      </c>
      <c r="AY211" s="254" t="s">
        <v>139</v>
      </c>
    </row>
    <row r="212" s="13" customFormat="1">
      <c r="A212" s="13"/>
      <c r="B212" s="233"/>
      <c r="C212" s="234"/>
      <c r="D212" s="235" t="s">
        <v>148</v>
      </c>
      <c r="E212" s="236" t="s">
        <v>1</v>
      </c>
      <c r="F212" s="237" t="s">
        <v>176</v>
      </c>
      <c r="G212" s="234"/>
      <c r="H212" s="236" t="s">
        <v>1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148</v>
      </c>
      <c r="AU212" s="243" t="s">
        <v>87</v>
      </c>
      <c r="AV212" s="13" t="s">
        <v>85</v>
      </c>
      <c r="AW212" s="13" t="s">
        <v>33</v>
      </c>
      <c r="AX212" s="13" t="s">
        <v>77</v>
      </c>
      <c r="AY212" s="243" t="s">
        <v>139</v>
      </c>
    </row>
    <row r="213" s="14" customFormat="1">
      <c r="A213" s="14"/>
      <c r="B213" s="244"/>
      <c r="C213" s="245"/>
      <c r="D213" s="235" t="s">
        <v>148</v>
      </c>
      <c r="E213" s="246" t="s">
        <v>1</v>
      </c>
      <c r="F213" s="247" t="s">
        <v>234</v>
      </c>
      <c r="G213" s="245"/>
      <c r="H213" s="248">
        <v>4</v>
      </c>
      <c r="I213" s="249"/>
      <c r="J213" s="245"/>
      <c r="K213" s="245"/>
      <c r="L213" s="250"/>
      <c r="M213" s="251"/>
      <c r="N213" s="252"/>
      <c r="O213" s="252"/>
      <c r="P213" s="252"/>
      <c r="Q213" s="252"/>
      <c r="R213" s="252"/>
      <c r="S213" s="252"/>
      <c r="T213" s="25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4" t="s">
        <v>148</v>
      </c>
      <c r="AU213" s="254" t="s">
        <v>87</v>
      </c>
      <c r="AV213" s="14" t="s">
        <v>87</v>
      </c>
      <c r="AW213" s="14" t="s">
        <v>33</v>
      </c>
      <c r="AX213" s="14" t="s">
        <v>77</v>
      </c>
      <c r="AY213" s="254" t="s">
        <v>139</v>
      </c>
    </row>
    <row r="214" s="15" customFormat="1">
      <c r="A214" s="15"/>
      <c r="B214" s="255"/>
      <c r="C214" s="256"/>
      <c r="D214" s="235" t="s">
        <v>148</v>
      </c>
      <c r="E214" s="257" t="s">
        <v>1</v>
      </c>
      <c r="F214" s="258" t="s">
        <v>151</v>
      </c>
      <c r="G214" s="256"/>
      <c r="H214" s="259">
        <v>6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148</v>
      </c>
      <c r="AU214" s="265" t="s">
        <v>87</v>
      </c>
      <c r="AV214" s="15" t="s">
        <v>146</v>
      </c>
      <c r="AW214" s="15" t="s">
        <v>33</v>
      </c>
      <c r="AX214" s="15" t="s">
        <v>85</v>
      </c>
      <c r="AY214" s="265" t="s">
        <v>139</v>
      </c>
    </row>
    <row r="215" s="2" customFormat="1" ht="16.5" customHeight="1">
      <c r="A215" s="38"/>
      <c r="B215" s="39"/>
      <c r="C215" s="219" t="s">
        <v>235</v>
      </c>
      <c r="D215" s="219" t="s">
        <v>142</v>
      </c>
      <c r="E215" s="220" t="s">
        <v>236</v>
      </c>
      <c r="F215" s="221" t="s">
        <v>237</v>
      </c>
      <c r="G215" s="222" t="s">
        <v>145</v>
      </c>
      <c r="H215" s="223">
        <v>22</v>
      </c>
      <c r="I215" s="224"/>
      <c r="J215" s="225">
        <f>ROUND(I215*H215,2)</f>
        <v>0</v>
      </c>
      <c r="K215" s="226"/>
      <c r="L215" s="44"/>
      <c r="M215" s="227" t="s">
        <v>1</v>
      </c>
      <c r="N215" s="228" t="s">
        <v>42</v>
      </c>
      <c r="O215" s="91"/>
      <c r="P215" s="229">
        <f>O215*H215</f>
        <v>0</v>
      </c>
      <c r="Q215" s="229">
        <v>0.0037599999999999999</v>
      </c>
      <c r="R215" s="229">
        <f>Q215*H215</f>
        <v>0.082720000000000002</v>
      </c>
      <c r="S215" s="229">
        <v>0</v>
      </c>
      <c r="T215" s="230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1" t="s">
        <v>146</v>
      </c>
      <c r="AT215" s="231" t="s">
        <v>142</v>
      </c>
      <c r="AU215" s="231" t="s">
        <v>87</v>
      </c>
      <c r="AY215" s="17" t="s">
        <v>139</v>
      </c>
      <c r="BE215" s="232">
        <f>IF(N215="základní",J215,0)</f>
        <v>0</v>
      </c>
      <c r="BF215" s="232">
        <f>IF(N215="snížená",J215,0)</f>
        <v>0</v>
      </c>
      <c r="BG215" s="232">
        <f>IF(N215="zákl. přenesená",J215,0)</f>
        <v>0</v>
      </c>
      <c r="BH215" s="232">
        <f>IF(N215="sníž. přenesená",J215,0)</f>
        <v>0</v>
      </c>
      <c r="BI215" s="232">
        <f>IF(N215="nulová",J215,0)</f>
        <v>0</v>
      </c>
      <c r="BJ215" s="17" t="s">
        <v>85</v>
      </c>
      <c r="BK215" s="232">
        <f>ROUND(I215*H215,2)</f>
        <v>0</v>
      </c>
      <c r="BL215" s="17" t="s">
        <v>146</v>
      </c>
      <c r="BM215" s="231" t="s">
        <v>238</v>
      </c>
    </row>
    <row r="216" s="13" customFormat="1">
      <c r="A216" s="13"/>
      <c r="B216" s="233"/>
      <c r="C216" s="234"/>
      <c r="D216" s="235" t="s">
        <v>148</v>
      </c>
      <c r="E216" s="236" t="s">
        <v>1</v>
      </c>
      <c r="F216" s="237" t="s">
        <v>221</v>
      </c>
      <c r="G216" s="234"/>
      <c r="H216" s="236" t="s">
        <v>1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148</v>
      </c>
      <c r="AU216" s="243" t="s">
        <v>87</v>
      </c>
      <c r="AV216" s="13" t="s">
        <v>85</v>
      </c>
      <c r="AW216" s="13" t="s">
        <v>33</v>
      </c>
      <c r="AX216" s="13" t="s">
        <v>77</v>
      </c>
      <c r="AY216" s="243" t="s">
        <v>139</v>
      </c>
    </row>
    <row r="217" s="14" customFormat="1">
      <c r="A217" s="14"/>
      <c r="B217" s="244"/>
      <c r="C217" s="245"/>
      <c r="D217" s="235" t="s">
        <v>148</v>
      </c>
      <c r="E217" s="246" t="s">
        <v>1</v>
      </c>
      <c r="F217" s="247" t="s">
        <v>222</v>
      </c>
      <c r="G217" s="245"/>
      <c r="H217" s="248">
        <v>22</v>
      </c>
      <c r="I217" s="249"/>
      <c r="J217" s="245"/>
      <c r="K217" s="245"/>
      <c r="L217" s="250"/>
      <c r="M217" s="251"/>
      <c r="N217" s="252"/>
      <c r="O217" s="252"/>
      <c r="P217" s="252"/>
      <c r="Q217" s="252"/>
      <c r="R217" s="252"/>
      <c r="S217" s="252"/>
      <c r="T217" s="25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4" t="s">
        <v>148</v>
      </c>
      <c r="AU217" s="254" t="s">
        <v>87</v>
      </c>
      <c r="AV217" s="14" t="s">
        <v>87</v>
      </c>
      <c r="AW217" s="14" t="s">
        <v>33</v>
      </c>
      <c r="AX217" s="14" t="s">
        <v>85</v>
      </c>
      <c r="AY217" s="254" t="s">
        <v>139</v>
      </c>
    </row>
    <row r="218" s="2" customFormat="1" ht="16.5" customHeight="1">
      <c r="A218" s="38"/>
      <c r="B218" s="39"/>
      <c r="C218" s="219" t="s">
        <v>239</v>
      </c>
      <c r="D218" s="219" t="s">
        <v>142</v>
      </c>
      <c r="E218" s="220" t="s">
        <v>240</v>
      </c>
      <c r="F218" s="221" t="s">
        <v>241</v>
      </c>
      <c r="G218" s="222" t="s">
        <v>145</v>
      </c>
      <c r="H218" s="223">
        <v>6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42</v>
      </c>
      <c r="O218" s="91"/>
      <c r="P218" s="229">
        <f>O218*H218</f>
        <v>0</v>
      </c>
      <c r="Q218" s="229">
        <v>0.010200000000000001</v>
      </c>
      <c r="R218" s="229">
        <f>Q218*H218</f>
        <v>0.061200000000000004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146</v>
      </c>
      <c r="AT218" s="231" t="s">
        <v>142</v>
      </c>
      <c r="AU218" s="231" t="s">
        <v>87</v>
      </c>
      <c r="AY218" s="17" t="s">
        <v>139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85</v>
      </c>
      <c r="BK218" s="232">
        <f>ROUND(I218*H218,2)</f>
        <v>0</v>
      </c>
      <c r="BL218" s="17" t="s">
        <v>146</v>
      </c>
      <c r="BM218" s="231" t="s">
        <v>242</v>
      </c>
    </row>
    <row r="219" s="13" customFormat="1">
      <c r="A219" s="13"/>
      <c r="B219" s="233"/>
      <c r="C219" s="234"/>
      <c r="D219" s="235" t="s">
        <v>148</v>
      </c>
      <c r="E219" s="236" t="s">
        <v>1</v>
      </c>
      <c r="F219" s="237" t="s">
        <v>227</v>
      </c>
      <c r="G219" s="234"/>
      <c r="H219" s="236" t="s">
        <v>1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148</v>
      </c>
      <c r="AU219" s="243" t="s">
        <v>87</v>
      </c>
      <c r="AV219" s="13" t="s">
        <v>85</v>
      </c>
      <c r="AW219" s="13" t="s">
        <v>33</v>
      </c>
      <c r="AX219" s="13" t="s">
        <v>77</v>
      </c>
      <c r="AY219" s="243" t="s">
        <v>139</v>
      </c>
    </row>
    <row r="220" s="14" customFormat="1">
      <c r="A220" s="14"/>
      <c r="B220" s="244"/>
      <c r="C220" s="245"/>
      <c r="D220" s="235" t="s">
        <v>148</v>
      </c>
      <c r="E220" s="246" t="s">
        <v>1</v>
      </c>
      <c r="F220" s="247" t="s">
        <v>228</v>
      </c>
      <c r="G220" s="245"/>
      <c r="H220" s="248">
        <v>6</v>
      </c>
      <c r="I220" s="249"/>
      <c r="J220" s="245"/>
      <c r="K220" s="245"/>
      <c r="L220" s="250"/>
      <c r="M220" s="251"/>
      <c r="N220" s="252"/>
      <c r="O220" s="252"/>
      <c r="P220" s="252"/>
      <c r="Q220" s="252"/>
      <c r="R220" s="252"/>
      <c r="S220" s="252"/>
      <c r="T220" s="25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4" t="s">
        <v>148</v>
      </c>
      <c r="AU220" s="254" t="s">
        <v>87</v>
      </c>
      <c r="AV220" s="14" t="s">
        <v>87</v>
      </c>
      <c r="AW220" s="14" t="s">
        <v>33</v>
      </c>
      <c r="AX220" s="14" t="s">
        <v>85</v>
      </c>
      <c r="AY220" s="254" t="s">
        <v>139</v>
      </c>
    </row>
    <row r="221" s="2" customFormat="1" ht="16.5" customHeight="1">
      <c r="A221" s="38"/>
      <c r="B221" s="39"/>
      <c r="C221" s="219" t="s">
        <v>243</v>
      </c>
      <c r="D221" s="219" t="s">
        <v>142</v>
      </c>
      <c r="E221" s="220" t="s">
        <v>244</v>
      </c>
      <c r="F221" s="221" t="s">
        <v>245</v>
      </c>
      <c r="G221" s="222" t="s">
        <v>145</v>
      </c>
      <c r="H221" s="223">
        <v>6</v>
      </c>
      <c r="I221" s="224"/>
      <c r="J221" s="225">
        <f>ROUND(I221*H221,2)</f>
        <v>0</v>
      </c>
      <c r="K221" s="226"/>
      <c r="L221" s="44"/>
      <c r="M221" s="227" t="s">
        <v>1</v>
      </c>
      <c r="N221" s="228" t="s">
        <v>42</v>
      </c>
      <c r="O221" s="91"/>
      <c r="P221" s="229">
        <f>O221*H221</f>
        <v>0</v>
      </c>
      <c r="Q221" s="229">
        <v>0.041500000000000002</v>
      </c>
      <c r="R221" s="229">
        <f>Q221*H221</f>
        <v>0.249</v>
      </c>
      <c r="S221" s="229">
        <v>0</v>
      </c>
      <c r="T221" s="230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31" t="s">
        <v>146</v>
      </c>
      <c r="AT221" s="231" t="s">
        <v>142</v>
      </c>
      <c r="AU221" s="231" t="s">
        <v>87</v>
      </c>
      <c r="AY221" s="17" t="s">
        <v>139</v>
      </c>
      <c r="BE221" s="232">
        <f>IF(N221="základní",J221,0)</f>
        <v>0</v>
      </c>
      <c r="BF221" s="232">
        <f>IF(N221="snížená",J221,0)</f>
        <v>0</v>
      </c>
      <c r="BG221" s="232">
        <f>IF(N221="zákl. přenesená",J221,0)</f>
        <v>0</v>
      </c>
      <c r="BH221" s="232">
        <f>IF(N221="sníž. přenesená",J221,0)</f>
        <v>0</v>
      </c>
      <c r="BI221" s="232">
        <f>IF(N221="nulová",J221,0)</f>
        <v>0</v>
      </c>
      <c r="BJ221" s="17" t="s">
        <v>85</v>
      </c>
      <c r="BK221" s="232">
        <f>ROUND(I221*H221,2)</f>
        <v>0</v>
      </c>
      <c r="BL221" s="17" t="s">
        <v>146</v>
      </c>
      <c r="BM221" s="231" t="s">
        <v>246</v>
      </c>
    </row>
    <row r="222" s="13" customFormat="1">
      <c r="A222" s="13"/>
      <c r="B222" s="233"/>
      <c r="C222" s="234"/>
      <c r="D222" s="235" t="s">
        <v>148</v>
      </c>
      <c r="E222" s="236" t="s">
        <v>1</v>
      </c>
      <c r="F222" s="237" t="s">
        <v>174</v>
      </c>
      <c r="G222" s="234"/>
      <c r="H222" s="236" t="s">
        <v>1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148</v>
      </c>
      <c r="AU222" s="243" t="s">
        <v>87</v>
      </c>
      <c r="AV222" s="13" t="s">
        <v>85</v>
      </c>
      <c r="AW222" s="13" t="s">
        <v>33</v>
      </c>
      <c r="AX222" s="13" t="s">
        <v>77</v>
      </c>
      <c r="AY222" s="243" t="s">
        <v>139</v>
      </c>
    </row>
    <row r="223" s="14" customFormat="1">
      <c r="A223" s="14"/>
      <c r="B223" s="244"/>
      <c r="C223" s="245"/>
      <c r="D223" s="235" t="s">
        <v>148</v>
      </c>
      <c r="E223" s="246" t="s">
        <v>1</v>
      </c>
      <c r="F223" s="247" t="s">
        <v>233</v>
      </c>
      <c r="G223" s="245"/>
      <c r="H223" s="248">
        <v>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4" t="s">
        <v>148</v>
      </c>
      <c r="AU223" s="254" t="s">
        <v>87</v>
      </c>
      <c r="AV223" s="14" t="s">
        <v>87</v>
      </c>
      <c r="AW223" s="14" t="s">
        <v>33</v>
      </c>
      <c r="AX223" s="14" t="s">
        <v>77</v>
      </c>
      <c r="AY223" s="254" t="s">
        <v>139</v>
      </c>
    </row>
    <row r="224" s="13" customFormat="1">
      <c r="A224" s="13"/>
      <c r="B224" s="233"/>
      <c r="C224" s="234"/>
      <c r="D224" s="235" t="s">
        <v>148</v>
      </c>
      <c r="E224" s="236" t="s">
        <v>1</v>
      </c>
      <c r="F224" s="237" t="s">
        <v>176</v>
      </c>
      <c r="G224" s="234"/>
      <c r="H224" s="236" t="s">
        <v>1</v>
      </c>
      <c r="I224" s="238"/>
      <c r="J224" s="234"/>
      <c r="K224" s="234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148</v>
      </c>
      <c r="AU224" s="243" t="s">
        <v>87</v>
      </c>
      <c r="AV224" s="13" t="s">
        <v>85</v>
      </c>
      <c r="AW224" s="13" t="s">
        <v>33</v>
      </c>
      <c r="AX224" s="13" t="s">
        <v>77</v>
      </c>
      <c r="AY224" s="243" t="s">
        <v>139</v>
      </c>
    </row>
    <row r="225" s="14" customFormat="1">
      <c r="A225" s="14"/>
      <c r="B225" s="244"/>
      <c r="C225" s="245"/>
      <c r="D225" s="235" t="s">
        <v>148</v>
      </c>
      <c r="E225" s="246" t="s">
        <v>1</v>
      </c>
      <c r="F225" s="247" t="s">
        <v>234</v>
      </c>
      <c r="G225" s="245"/>
      <c r="H225" s="248">
        <v>4</v>
      </c>
      <c r="I225" s="249"/>
      <c r="J225" s="245"/>
      <c r="K225" s="245"/>
      <c r="L225" s="250"/>
      <c r="M225" s="251"/>
      <c r="N225" s="252"/>
      <c r="O225" s="252"/>
      <c r="P225" s="252"/>
      <c r="Q225" s="252"/>
      <c r="R225" s="252"/>
      <c r="S225" s="252"/>
      <c r="T225" s="25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4" t="s">
        <v>148</v>
      </c>
      <c r="AU225" s="254" t="s">
        <v>87</v>
      </c>
      <c r="AV225" s="14" t="s">
        <v>87</v>
      </c>
      <c r="AW225" s="14" t="s">
        <v>33</v>
      </c>
      <c r="AX225" s="14" t="s">
        <v>77</v>
      </c>
      <c r="AY225" s="254" t="s">
        <v>139</v>
      </c>
    </row>
    <row r="226" s="15" customFormat="1">
      <c r="A226" s="15"/>
      <c r="B226" s="255"/>
      <c r="C226" s="256"/>
      <c r="D226" s="235" t="s">
        <v>148</v>
      </c>
      <c r="E226" s="257" t="s">
        <v>1</v>
      </c>
      <c r="F226" s="258" t="s">
        <v>151</v>
      </c>
      <c r="G226" s="256"/>
      <c r="H226" s="259">
        <v>6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148</v>
      </c>
      <c r="AU226" s="265" t="s">
        <v>87</v>
      </c>
      <c r="AV226" s="15" t="s">
        <v>146</v>
      </c>
      <c r="AW226" s="15" t="s">
        <v>33</v>
      </c>
      <c r="AX226" s="15" t="s">
        <v>85</v>
      </c>
      <c r="AY226" s="265" t="s">
        <v>139</v>
      </c>
    </row>
    <row r="227" s="2" customFormat="1" ht="16.5" customHeight="1">
      <c r="A227" s="38"/>
      <c r="B227" s="39"/>
      <c r="C227" s="219" t="s">
        <v>247</v>
      </c>
      <c r="D227" s="219" t="s">
        <v>142</v>
      </c>
      <c r="E227" s="220" t="s">
        <v>248</v>
      </c>
      <c r="F227" s="221" t="s">
        <v>249</v>
      </c>
      <c r="G227" s="222" t="s">
        <v>200</v>
      </c>
      <c r="H227" s="223">
        <v>262.04000000000002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42</v>
      </c>
      <c r="O227" s="91"/>
      <c r="P227" s="229">
        <f>O227*H227</f>
        <v>0</v>
      </c>
      <c r="Q227" s="229">
        <v>0</v>
      </c>
      <c r="R227" s="229">
        <f>Q227*H227</f>
        <v>0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146</v>
      </c>
      <c r="AT227" s="231" t="s">
        <v>142</v>
      </c>
      <c r="AU227" s="231" t="s">
        <v>87</v>
      </c>
      <c r="AY227" s="17" t="s">
        <v>139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85</v>
      </c>
      <c r="BK227" s="232">
        <f>ROUND(I227*H227,2)</f>
        <v>0</v>
      </c>
      <c r="BL227" s="17" t="s">
        <v>146</v>
      </c>
      <c r="BM227" s="231" t="s">
        <v>250</v>
      </c>
    </row>
    <row r="228" s="13" customFormat="1">
      <c r="A228" s="13"/>
      <c r="B228" s="233"/>
      <c r="C228" s="234"/>
      <c r="D228" s="235" t="s">
        <v>148</v>
      </c>
      <c r="E228" s="236" t="s">
        <v>1</v>
      </c>
      <c r="F228" s="237" t="s">
        <v>251</v>
      </c>
      <c r="G228" s="234"/>
      <c r="H228" s="236" t="s">
        <v>1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148</v>
      </c>
      <c r="AU228" s="243" t="s">
        <v>87</v>
      </c>
      <c r="AV228" s="13" t="s">
        <v>85</v>
      </c>
      <c r="AW228" s="13" t="s">
        <v>33</v>
      </c>
      <c r="AX228" s="13" t="s">
        <v>77</v>
      </c>
      <c r="AY228" s="243" t="s">
        <v>139</v>
      </c>
    </row>
    <row r="229" s="14" customFormat="1">
      <c r="A229" s="14"/>
      <c r="B229" s="244"/>
      <c r="C229" s="245"/>
      <c r="D229" s="235" t="s">
        <v>148</v>
      </c>
      <c r="E229" s="246" t="s">
        <v>1</v>
      </c>
      <c r="F229" s="247" t="s">
        <v>252</v>
      </c>
      <c r="G229" s="245"/>
      <c r="H229" s="248">
        <v>49.840000000000003</v>
      </c>
      <c r="I229" s="249"/>
      <c r="J229" s="245"/>
      <c r="K229" s="245"/>
      <c r="L229" s="250"/>
      <c r="M229" s="251"/>
      <c r="N229" s="252"/>
      <c r="O229" s="252"/>
      <c r="P229" s="252"/>
      <c r="Q229" s="252"/>
      <c r="R229" s="252"/>
      <c r="S229" s="252"/>
      <c r="T229" s="25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4" t="s">
        <v>148</v>
      </c>
      <c r="AU229" s="254" t="s">
        <v>87</v>
      </c>
      <c r="AV229" s="14" t="s">
        <v>87</v>
      </c>
      <c r="AW229" s="14" t="s">
        <v>33</v>
      </c>
      <c r="AX229" s="14" t="s">
        <v>77</v>
      </c>
      <c r="AY229" s="254" t="s">
        <v>139</v>
      </c>
    </row>
    <row r="230" s="13" customFormat="1">
      <c r="A230" s="13"/>
      <c r="B230" s="233"/>
      <c r="C230" s="234"/>
      <c r="D230" s="235" t="s">
        <v>148</v>
      </c>
      <c r="E230" s="236" t="s">
        <v>1</v>
      </c>
      <c r="F230" s="237" t="s">
        <v>253</v>
      </c>
      <c r="G230" s="234"/>
      <c r="H230" s="236" t="s">
        <v>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148</v>
      </c>
      <c r="AU230" s="243" t="s">
        <v>87</v>
      </c>
      <c r="AV230" s="13" t="s">
        <v>85</v>
      </c>
      <c r="AW230" s="13" t="s">
        <v>33</v>
      </c>
      <c r="AX230" s="13" t="s">
        <v>77</v>
      </c>
      <c r="AY230" s="243" t="s">
        <v>139</v>
      </c>
    </row>
    <row r="231" s="14" customFormat="1">
      <c r="A231" s="14"/>
      <c r="B231" s="244"/>
      <c r="C231" s="245"/>
      <c r="D231" s="235" t="s">
        <v>148</v>
      </c>
      <c r="E231" s="246" t="s">
        <v>1</v>
      </c>
      <c r="F231" s="247" t="s">
        <v>254</v>
      </c>
      <c r="G231" s="245"/>
      <c r="H231" s="248">
        <v>212.19999999999999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4" t="s">
        <v>148</v>
      </c>
      <c r="AU231" s="254" t="s">
        <v>87</v>
      </c>
      <c r="AV231" s="14" t="s">
        <v>87</v>
      </c>
      <c r="AW231" s="14" t="s">
        <v>33</v>
      </c>
      <c r="AX231" s="14" t="s">
        <v>77</v>
      </c>
      <c r="AY231" s="254" t="s">
        <v>139</v>
      </c>
    </row>
    <row r="232" s="15" customFormat="1">
      <c r="A232" s="15"/>
      <c r="B232" s="255"/>
      <c r="C232" s="256"/>
      <c r="D232" s="235" t="s">
        <v>148</v>
      </c>
      <c r="E232" s="257" t="s">
        <v>1</v>
      </c>
      <c r="F232" s="258" t="s">
        <v>151</v>
      </c>
      <c r="G232" s="256"/>
      <c r="H232" s="259">
        <v>262.04000000000002</v>
      </c>
      <c r="I232" s="260"/>
      <c r="J232" s="256"/>
      <c r="K232" s="256"/>
      <c r="L232" s="261"/>
      <c r="M232" s="262"/>
      <c r="N232" s="263"/>
      <c r="O232" s="263"/>
      <c r="P232" s="263"/>
      <c r="Q232" s="263"/>
      <c r="R232" s="263"/>
      <c r="S232" s="263"/>
      <c r="T232" s="26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5" t="s">
        <v>148</v>
      </c>
      <c r="AU232" s="265" t="s">
        <v>87</v>
      </c>
      <c r="AV232" s="15" t="s">
        <v>146</v>
      </c>
      <c r="AW232" s="15" t="s">
        <v>33</v>
      </c>
      <c r="AX232" s="15" t="s">
        <v>85</v>
      </c>
      <c r="AY232" s="265" t="s">
        <v>139</v>
      </c>
    </row>
    <row r="233" s="12" customFormat="1" ht="22.8" customHeight="1">
      <c r="A233" s="12"/>
      <c r="B233" s="203"/>
      <c r="C233" s="204"/>
      <c r="D233" s="205" t="s">
        <v>76</v>
      </c>
      <c r="E233" s="217" t="s">
        <v>197</v>
      </c>
      <c r="F233" s="217" t="s">
        <v>255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SUM(P234:P337)</f>
        <v>0</v>
      </c>
      <c r="Q233" s="211"/>
      <c r="R233" s="212">
        <f>SUM(R234:R337)</f>
        <v>0.25584570000000001</v>
      </c>
      <c r="S233" s="211"/>
      <c r="T233" s="213">
        <f>SUM(T234:T337)</f>
        <v>2.3698160000000006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85</v>
      </c>
      <c r="AT233" s="215" t="s">
        <v>76</v>
      </c>
      <c r="AU233" s="215" t="s">
        <v>85</v>
      </c>
      <c r="AY233" s="214" t="s">
        <v>139</v>
      </c>
      <c r="BK233" s="216">
        <f>SUM(BK234:BK337)</f>
        <v>0</v>
      </c>
    </row>
    <row r="234" s="2" customFormat="1" ht="21.75" customHeight="1">
      <c r="A234" s="38"/>
      <c r="B234" s="39"/>
      <c r="C234" s="219" t="s">
        <v>256</v>
      </c>
      <c r="D234" s="219" t="s">
        <v>142</v>
      </c>
      <c r="E234" s="220" t="s">
        <v>257</v>
      </c>
      <c r="F234" s="221" t="s">
        <v>258</v>
      </c>
      <c r="G234" s="222" t="s">
        <v>200</v>
      </c>
      <c r="H234" s="223">
        <v>324.97000000000003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42</v>
      </c>
      <c r="O234" s="91"/>
      <c r="P234" s="229">
        <f>O234*H234</f>
        <v>0</v>
      </c>
      <c r="Q234" s="229">
        <v>0.00012999999999999999</v>
      </c>
      <c r="R234" s="229">
        <f>Q234*H234</f>
        <v>0.042246100000000002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146</v>
      </c>
      <c r="AT234" s="231" t="s">
        <v>142</v>
      </c>
      <c r="AU234" s="231" t="s">
        <v>87</v>
      </c>
      <c r="AY234" s="17" t="s">
        <v>139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85</v>
      </c>
      <c r="BK234" s="232">
        <f>ROUND(I234*H234,2)</f>
        <v>0</v>
      </c>
      <c r="BL234" s="17" t="s">
        <v>146</v>
      </c>
      <c r="BM234" s="231" t="s">
        <v>259</v>
      </c>
    </row>
    <row r="235" s="13" customFormat="1">
      <c r="A235" s="13"/>
      <c r="B235" s="233"/>
      <c r="C235" s="234"/>
      <c r="D235" s="235" t="s">
        <v>148</v>
      </c>
      <c r="E235" s="236" t="s">
        <v>1</v>
      </c>
      <c r="F235" s="237" t="s">
        <v>260</v>
      </c>
      <c r="G235" s="234"/>
      <c r="H235" s="236" t="s">
        <v>1</v>
      </c>
      <c r="I235" s="238"/>
      <c r="J235" s="234"/>
      <c r="K235" s="234"/>
      <c r="L235" s="239"/>
      <c r="M235" s="240"/>
      <c r="N235" s="241"/>
      <c r="O235" s="241"/>
      <c r="P235" s="241"/>
      <c r="Q235" s="241"/>
      <c r="R235" s="241"/>
      <c r="S235" s="241"/>
      <c r="T235" s="24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3" t="s">
        <v>148</v>
      </c>
      <c r="AU235" s="243" t="s">
        <v>87</v>
      </c>
      <c r="AV235" s="13" t="s">
        <v>85</v>
      </c>
      <c r="AW235" s="13" t="s">
        <v>33</v>
      </c>
      <c r="AX235" s="13" t="s">
        <v>77</v>
      </c>
      <c r="AY235" s="243" t="s">
        <v>139</v>
      </c>
    </row>
    <row r="236" s="14" customFormat="1">
      <c r="A236" s="14"/>
      <c r="B236" s="244"/>
      <c r="C236" s="245"/>
      <c r="D236" s="235" t="s">
        <v>148</v>
      </c>
      <c r="E236" s="246" t="s">
        <v>1</v>
      </c>
      <c r="F236" s="247" t="s">
        <v>261</v>
      </c>
      <c r="G236" s="245"/>
      <c r="H236" s="248">
        <v>307.25999999999999</v>
      </c>
      <c r="I236" s="249"/>
      <c r="J236" s="245"/>
      <c r="K236" s="245"/>
      <c r="L236" s="250"/>
      <c r="M236" s="251"/>
      <c r="N236" s="252"/>
      <c r="O236" s="252"/>
      <c r="P236" s="252"/>
      <c r="Q236" s="252"/>
      <c r="R236" s="252"/>
      <c r="S236" s="252"/>
      <c r="T236" s="25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4" t="s">
        <v>148</v>
      </c>
      <c r="AU236" s="254" t="s">
        <v>87</v>
      </c>
      <c r="AV236" s="14" t="s">
        <v>87</v>
      </c>
      <c r="AW236" s="14" t="s">
        <v>33</v>
      </c>
      <c r="AX236" s="14" t="s">
        <v>77</v>
      </c>
      <c r="AY236" s="254" t="s">
        <v>139</v>
      </c>
    </row>
    <row r="237" s="13" customFormat="1">
      <c r="A237" s="13"/>
      <c r="B237" s="233"/>
      <c r="C237" s="234"/>
      <c r="D237" s="235" t="s">
        <v>148</v>
      </c>
      <c r="E237" s="236" t="s">
        <v>1</v>
      </c>
      <c r="F237" s="237" t="s">
        <v>262</v>
      </c>
      <c r="G237" s="234"/>
      <c r="H237" s="236" t="s">
        <v>1</v>
      </c>
      <c r="I237" s="238"/>
      <c r="J237" s="234"/>
      <c r="K237" s="234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148</v>
      </c>
      <c r="AU237" s="243" t="s">
        <v>87</v>
      </c>
      <c r="AV237" s="13" t="s">
        <v>85</v>
      </c>
      <c r="AW237" s="13" t="s">
        <v>33</v>
      </c>
      <c r="AX237" s="13" t="s">
        <v>77</v>
      </c>
      <c r="AY237" s="243" t="s">
        <v>139</v>
      </c>
    </row>
    <row r="238" s="14" customFormat="1">
      <c r="A238" s="14"/>
      <c r="B238" s="244"/>
      <c r="C238" s="245"/>
      <c r="D238" s="235" t="s">
        <v>148</v>
      </c>
      <c r="E238" s="246" t="s">
        <v>1</v>
      </c>
      <c r="F238" s="247" t="s">
        <v>263</v>
      </c>
      <c r="G238" s="245"/>
      <c r="H238" s="248">
        <v>5.5099999999999998</v>
      </c>
      <c r="I238" s="249"/>
      <c r="J238" s="245"/>
      <c r="K238" s="245"/>
      <c r="L238" s="250"/>
      <c r="M238" s="251"/>
      <c r="N238" s="252"/>
      <c r="O238" s="252"/>
      <c r="P238" s="252"/>
      <c r="Q238" s="252"/>
      <c r="R238" s="252"/>
      <c r="S238" s="252"/>
      <c r="T238" s="25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4" t="s">
        <v>148</v>
      </c>
      <c r="AU238" s="254" t="s">
        <v>87</v>
      </c>
      <c r="AV238" s="14" t="s">
        <v>87</v>
      </c>
      <c r="AW238" s="14" t="s">
        <v>33</v>
      </c>
      <c r="AX238" s="14" t="s">
        <v>77</v>
      </c>
      <c r="AY238" s="254" t="s">
        <v>139</v>
      </c>
    </row>
    <row r="239" s="13" customFormat="1">
      <c r="A239" s="13"/>
      <c r="B239" s="233"/>
      <c r="C239" s="234"/>
      <c r="D239" s="235" t="s">
        <v>148</v>
      </c>
      <c r="E239" s="236" t="s">
        <v>1</v>
      </c>
      <c r="F239" s="237" t="s">
        <v>264</v>
      </c>
      <c r="G239" s="234"/>
      <c r="H239" s="236" t="s">
        <v>1</v>
      </c>
      <c r="I239" s="238"/>
      <c r="J239" s="234"/>
      <c r="K239" s="234"/>
      <c r="L239" s="239"/>
      <c r="M239" s="240"/>
      <c r="N239" s="241"/>
      <c r="O239" s="241"/>
      <c r="P239" s="241"/>
      <c r="Q239" s="241"/>
      <c r="R239" s="241"/>
      <c r="S239" s="241"/>
      <c r="T239" s="24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3" t="s">
        <v>148</v>
      </c>
      <c r="AU239" s="243" t="s">
        <v>87</v>
      </c>
      <c r="AV239" s="13" t="s">
        <v>85</v>
      </c>
      <c r="AW239" s="13" t="s">
        <v>33</v>
      </c>
      <c r="AX239" s="13" t="s">
        <v>77</v>
      </c>
      <c r="AY239" s="243" t="s">
        <v>139</v>
      </c>
    </row>
    <row r="240" s="14" customFormat="1">
      <c r="A240" s="14"/>
      <c r="B240" s="244"/>
      <c r="C240" s="245"/>
      <c r="D240" s="235" t="s">
        <v>148</v>
      </c>
      <c r="E240" s="246" t="s">
        <v>1</v>
      </c>
      <c r="F240" s="247" t="s">
        <v>265</v>
      </c>
      <c r="G240" s="245"/>
      <c r="H240" s="248">
        <v>12.199999999999999</v>
      </c>
      <c r="I240" s="249"/>
      <c r="J240" s="245"/>
      <c r="K240" s="245"/>
      <c r="L240" s="250"/>
      <c r="M240" s="251"/>
      <c r="N240" s="252"/>
      <c r="O240" s="252"/>
      <c r="P240" s="252"/>
      <c r="Q240" s="252"/>
      <c r="R240" s="252"/>
      <c r="S240" s="252"/>
      <c r="T240" s="25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4" t="s">
        <v>148</v>
      </c>
      <c r="AU240" s="254" t="s">
        <v>87</v>
      </c>
      <c r="AV240" s="14" t="s">
        <v>87</v>
      </c>
      <c r="AW240" s="14" t="s">
        <v>33</v>
      </c>
      <c r="AX240" s="14" t="s">
        <v>77</v>
      </c>
      <c r="AY240" s="254" t="s">
        <v>139</v>
      </c>
    </row>
    <row r="241" s="15" customFormat="1">
      <c r="A241" s="15"/>
      <c r="B241" s="255"/>
      <c r="C241" s="256"/>
      <c r="D241" s="235" t="s">
        <v>148</v>
      </c>
      <c r="E241" s="257" t="s">
        <v>1</v>
      </c>
      <c r="F241" s="258" t="s">
        <v>151</v>
      </c>
      <c r="G241" s="256"/>
      <c r="H241" s="259">
        <v>324.97000000000003</v>
      </c>
      <c r="I241" s="260"/>
      <c r="J241" s="256"/>
      <c r="K241" s="256"/>
      <c r="L241" s="261"/>
      <c r="M241" s="262"/>
      <c r="N241" s="263"/>
      <c r="O241" s="263"/>
      <c r="P241" s="263"/>
      <c r="Q241" s="263"/>
      <c r="R241" s="263"/>
      <c r="S241" s="263"/>
      <c r="T241" s="26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5" t="s">
        <v>148</v>
      </c>
      <c r="AU241" s="265" t="s">
        <v>87</v>
      </c>
      <c r="AV241" s="15" t="s">
        <v>146</v>
      </c>
      <c r="AW241" s="15" t="s">
        <v>33</v>
      </c>
      <c r="AX241" s="15" t="s">
        <v>85</v>
      </c>
      <c r="AY241" s="265" t="s">
        <v>139</v>
      </c>
    </row>
    <row r="242" s="2" customFormat="1" ht="16.5" customHeight="1">
      <c r="A242" s="38"/>
      <c r="B242" s="39"/>
      <c r="C242" s="219" t="s">
        <v>7</v>
      </c>
      <c r="D242" s="219" t="s">
        <v>142</v>
      </c>
      <c r="E242" s="220" t="s">
        <v>266</v>
      </c>
      <c r="F242" s="221" t="s">
        <v>267</v>
      </c>
      <c r="G242" s="222" t="s">
        <v>200</v>
      </c>
      <c r="H242" s="223">
        <v>943.38999999999999</v>
      </c>
      <c r="I242" s="224"/>
      <c r="J242" s="225">
        <f>ROUND(I242*H242,2)</f>
        <v>0</v>
      </c>
      <c r="K242" s="226"/>
      <c r="L242" s="44"/>
      <c r="M242" s="227" t="s">
        <v>1</v>
      </c>
      <c r="N242" s="228" t="s">
        <v>42</v>
      </c>
      <c r="O242" s="91"/>
      <c r="P242" s="229">
        <f>O242*H242</f>
        <v>0</v>
      </c>
      <c r="Q242" s="229">
        <v>4.0000000000000003E-05</v>
      </c>
      <c r="R242" s="229">
        <f>Q242*H242</f>
        <v>0.037735600000000001</v>
      </c>
      <c r="S242" s="229">
        <v>0</v>
      </c>
      <c r="T242" s="230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1" t="s">
        <v>146</v>
      </c>
      <c r="AT242" s="231" t="s">
        <v>142</v>
      </c>
      <c r="AU242" s="231" t="s">
        <v>87</v>
      </c>
      <c r="AY242" s="17" t="s">
        <v>139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7" t="s">
        <v>85</v>
      </c>
      <c r="BK242" s="232">
        <f>ROUND(I242*H242,2)</f>
        <v>0</v>
      </c>
      <c r="BL242" s="17" t="s">
        <v>146</v>
      </c>
      <c r="BM242" s="231" t="s">
        <v>268</v>
      </c>
    </row>
    <row r="243" s="13" customFormat="1">
      <c r="A243" s="13"/>
      <c r="B243" s="233"/>
      <c r="C243" s="234"/>
      <c r="D243" s="235" t="s">
        <v>148</v>
      </c>
      <c r="E243" s="236" t="s">
        <v>1</v>
      </c>
      <c r="F243" s="237" t="s">
        <v>269</v>
      </c>
      <c r="G243" s="234"/>
      <c r="H243" s="236" t="s">
        <v>1</v>
      </c>
      <c r="I243" s="238"/>
      <c r="J243" s="234"/>
      <c r="K243" s="234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148</v>
      </c>
      <c r="AU243" s="243" t="s">
        <v>87</v>
      </c>
      <c r="AV243" s="13" t="s">
        <v>85</v>
      </c>
      <c r="AW243" s="13" t="s">
        <v>33</v>
      </c>
      <c r="AX243" s="13" t="s">
        <v>77</v>
      </c>
      <c r="AY243" s="243" t="s">
        <v>139</v>
      </c>
    </row>
    <row r="244" s="14" customFormat="1">
      <c r="A244" s="14"/>
      <c r="B244" s="244"/>
      <c r="C244" s="245"/>
      <c r="D244" s="235" t="s">
        <v>148</v>
      </c>
      <c r="E244" s="246" t="s">
        <v>1</v>
      </c>
      <c r="F244" s="247" t="s">
        <v>261</v>
      </c>
      <c r="G244" s="245"/>
      <c r="H244" s="248">
        <v>307.25999999999999</v>
      </c>
      <c r="I244" s="249"/>
      <c r="J244" s="245"/>
      <c r="K244" s="245"/>
      <c r="L244" s="250"/>
      <c r="M244" s="251"/>
      <c r="N244" s="252"/>
      <c r="O244" s="252"/>
      <c r="P244" s="252"/>
      <c r="Q244" s="252"/>
      <c r="R244" s="252"/>
      <c r="S244" s="252"/>
      <c r="T244" s="25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4" t="s">
        <v>148</v>
      </c>
      <c r="AU244" s="254" t="s">
        <v>87</v>
      </c>
      <c r="AV244" s="14" t="s">
        <v>87</v>
      </c>
      <c r="AW244" s="14" t="s">
        <v>33</v>
      </c>
      <c r="AX244" s="14" t="s">
        <v>77</v>
      </c>
      <c r="AY244" s="254" t="s">
        <v>139</v>
      </c>
    </row>
    <row r="245" s="13" customFormat="1">
      <c r="A245" s="13"/>
      <c r="B245" s="233"/>
      <c r="C245" s="234"/>
      <c r="D245" s="235" t="s">
        <v>148</v>
      </c>
      <c r="E245" s="236" t="s">
        <v>1</v>
      </c>
      <c r="F245" s="237" t="s">
        <v>270</v>
      </c>
      <c r="G245" s="234"/>
      <c r="H245" s="236" t="s">
        <v>1</v>
      </c>
      <c r="I245" s="238"/>
      <c r="J245" s="234"/>
      <c r="K245" s="234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148</v>
      </c>
      <c r="AU245" s="243" t="s">
        <v>87</v>
      </c>
      <c r="AV245" s="13" t="s">
        <v>85</v>
      </c>
      <c r="AW245" s="13" t="s">
        <v>33</v>
      </c>
      <c r="AX245" s="13" t="s">
        <v>77</v>
      </c>
      <c r="AY245" s="243" t="s">
        <v>139</v>
      </c>
    </row>
    <row r="246" s="14" customFormat="1">
      <c r="A246" s="14"/>
      <c r="B246" s="244"/>
      <c r="C246" s="245"/>
      <c r="D246" s="235" t="s">
        <v>148</v>
      </c>
      <c r="E246" s="246" t="s">
        <v>1</v>
      </c>
      <c r="F246" s="247" t="s">
        <v>271</v>
      </c>
      <c r="G246" s="245"/>
      <c r="H246" s="248">
        <v>92.400000000000006</v>
      </c>
      <c r="I246" s="249"/>
      <c r="J246" s="245"/>
      <c r="K246" s="245"/>
      <c r="L246" s="250"/>
      <c r="M246" s="251"/>
      <c r="N246" s="252"/>
      <c r="O246" s="252"/>
      <c r="P246" s="252"/>
      <c r="Q246" s="252"/>
      <c r="R246" s="252"/>
      <c r="S246" s="252"/>
      <c r="T246" s="25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4" t="s">
        <v>148</v>
      </c>
      <c r="AU246" s="254" t="s">
        <v>87</v>
      </c>
      <c r="AV246" s="14" t="s">
        <v>87</v>
      </c>
      <c r="AW246" s="14" t="s">
        <v>33</v>
      </c>
      <c r="AX246" s="14" t="s">
        <v>77</v>
      </c>
      <c r="AY246" s="254" t="s">
        <v>139</v>
      </c>
    </row>
    <row r="247" s="13" customFormat="1">
      <c r="A247" s="13"/>
      <c r="B247" s="233"/>
      <c r="C247" s="234"/>
      <c r="D247" s="235" t="s">
        <v>148</v>
      </c>
      <c r="E247" s="236" t="s">
        <v>1</v>
      </c>
      <c r="F247" s="237" t="s">
        <v>272</v>
      </c>
      <c r="G247" s="234"/>
      <c r="H247" s="236" t="s">
        <v>1</v>
      </c>
      <c r="I247" s="238"/>
      <c r="J247" s="234"/>
      <c r="K247" s="234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148</v>
      </c>
      <c r="AU247" s="243" t="s">
        <v>87</v>
      </c>
      <c r="AV247" s="13" t="s">
        <v>85</v>
      </c>
      <c r="AW247" s="13" t="s">
        <v>33</v>
      </c>
      <c r="AX247" s="13" t="s">
        <v>77</v>
      </c>
      <c r="AY247" s="243" t="s">
        <v>139</v>
      </c>
    </row>
    <row r="248" s="14" customFormat="1">
      <c r="A248" s="14"/>
      <c r="B248" s="244"/>
      <c r="C248" s="245"/>
      <c r="D248" s="235" t="s">
        <v>148</v>
      </c>
      <c r="E248" s="246" t="s">
        <v>1</v>
      </c>
      <c r="F248" s="247" t="s">
        <v>273</v>
      </c>
      <c r="G248" s="245"/>
      <c r="H248" s="248">
        <v>51.890000000000001</v>
      </c>
      <c r="I248" s="249"/>
      <c r="J248" s="245"/>
      <c r="K248" s="245"/>
      <c r="L248" s="250"/>
      <c r="M248" s="251"/>
      <c r="N248" s="252"/>
      <c r="O248" s="252"/>
      <c r="P248" s="252"/>
      <c r="Q248" s="252"/>
      <c r="R248" s="252"/>
      <c r="S248" s="252"/>
      <c r="T248" s="25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4" t="s">
        <v>148</v>
      </c>
      <c r="AU248" s="254" t="s">
        <v>87</v>
      </c>
      <c r="AV248" s="14" t="s">
        <v>87</v>
      </c>
      <c r="AW248" s="14" t="s">
        <v>33</v>
      </c>
      <c r="AX248" s="14" t="s">
        <v>77</v>
      </c>
      <c r="AY248" s="254" t="s">
        <v>139</v>
      </c>
    </row>
    <row r="249" s="13" customFormat="1">
      <c r="A249" s="13"/>
      <c r="B249" s="233"/>
      <c r="C249" s="234"/>
      <c r="D249" s="235" t="s">
        <v>148</v>
      </c>
      <c r="E249" s="236" t="s">
        <v>1</v>
      </c>
      <c r="F249" s="237" t="s">
        <v>274</v>
      </c>
      <c r="G249" s="234"/>
      <c r="H249" s="236" t="s">
        <v>1</v>
      </c>
      <c r="I249" s="238"/>
      <c r="J249" s="234"/>
      <c r="K249" s="234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148</v>
      </c>
      <c r="AU249" s="243" t="s">
        <v>87</v>
      </c>
      <c r="AV249" s="13" t="s">
        <v>85</v>
      </c>
      <c r="AW249" s="13" t="s">
        <v>33</v>
      </c>
      <c r="AX249" s="13" t="s">
        <v>77</v>
      </c>
      <c r="AY249" s="243" t="s">
        <v>139</v>
      </c>
    </row>
    <row r="250" s="14" customFormat="1">
      <c r="A250" s="14"/>
      <c r="B250" s="244"/>
      <c r="C250" s="245"/>
      <c r="D250" s="235" t="s">
        <v>148</v>
      </c>
      <c r="E250" s="246" t="s">
        <v>1</v>
      </c>
      <c r="F250" s="247" t="s">
        <v>275</v>
      </c>
      <c r="G250" s="245"/>
      <c r="H250" s="248">
        <v>67.439999999999998</v>
      </c>
      <c r="I250" s="249"/>
      <c r="J250" s="245"/>
      <c r="K250" s="245"/>
      <c r="L250" s="250"/>
      <c r="M250" s="251"/>
      <c r="N250" s="252"/>
      <c r="O250" s="252"/>
      <c r="P250" s="252"/>
      <c r="Q250" s="252"/>
      <c r="R250" s="252"/>
      <c r="S250" s="252"/>
      <c r="T250" s="25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4" t="s">
        <v>148</v>
      </c>
      <c r="AU250" s="254" t="s">
        <v>87</v>
      </c>
      <c r="AV250" s="14" t="s">
        <v>87</v>
      </c>
      <c r="AW250" s="14" t="s">
        <v>33</v>
      </c>
      <c r="AX250" s="14" t="s">
        <v>77</v>
      </c>
      <c r="AY250" s="254" t="s">
        <v>139</v>
      </c>
    </row>
    <row r="251" s="13" customFormat="1">
      <c r="A251" s="13"/>
      <c r="B251" s="233"/>
      <c r="C251" s="234"/>
      <c r="D251" s="235" t="s">
        <v>148</v>
      </c>
      <c r="E251" s="236" t="s">
        <v>1</v>
      </c>
      <c r="F251" s="237" t="s">
        <v>276</v>
      </c>
      <c r="G251" s="234"/>
      <c r="H251" s="236" t="s">
        <v>1</v>
      </c>
      <c r="I251" s="238"/>
      <c r="J251" s="234"/>
      <c r="K251" s="234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148</v>
      </c>
      <c r="AU251" s="243" t="s">
        <v>87</v>
      </c>
      <c r="AV251" s="13" t="s">
        <v>85</v>
      </c>
      <c r="AW251" s="13" t="s">
        <v>33</v>
      </c>
      <c r="AX251" s="13" t="s">
        <v>77</v>
      </c>
      <c r="AY251" s="243" t="s">
        <v>139</v>
      </c>
    </row>
    <row r="252" s="14" customFormat="1">
      <c r="A252" s="14"/>
      <c r="B252" s="244"/>
      <c r="C252" s="245"/>
      <c r="D252" s="235" t="s">
        <v>148</v>
      </c>
      <c r="E252" s="246" t="s">
        <v>1</v>
      </c>
      <c r="F252" s="247" t="s">
        <v>277</v>
      </c>
      <c r="G252" s="245"/>
      <c r="H252" s="248">
        <v>424.39999999999998</v>
      </c>
      <c r="I252" s="249"/>
      <c r="J252" s="245"/>
      <c r="K252" s="245"/>
      <c r="L252" s="250"/>
      <c r="M252" s="251"/>
      <c r="N252" s="252"/>
      <c r="O252" s="252"/>
      <c r="P252" s="252"/>
      <c r="Q252" s="252"/>
      <c r="R252" s="252"/>
      <c r="S252" s="252"/>
      <c r="T252" s="25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4" t="s">
        <v>148</v>
      </c>
      <c r="AU252" s="254" t="s">
        <v>87</v>
      </c>
      <c r="AV252" s="14" t="s">
        <v>87</v>
      </c>
      <c r="AW252" s="14" t="s">
        <v>33</v>
      </c>
      <c r="AX252" s="14" t="s">
        <v>77</v>
      </c>
      <c r="AY252" s="254" t="s">
        <v>139</v>
      </c>
    </row>
    <row r="253" s="15" customFormat="1">
      <c r="A253" s="15"/>
      <c r="B253" s="255"/>
      <c r="C253" s="256"/>
      <c r="D253" s="235" t="s">
        <v>148</v>
      </c>
      <c r="E253" s="257" t="s">
        <v>1</v>
      </c>
      <c r="F253" s="258" t="s">
        <v>151</v>
      </c>
      <c r="G253" s="256"/>
      <c r="H253" s="259">
        <v>943.38999999999999</v>
      </c>
      <c r="I253" s="260"/>
      <c r="J253" s="256"/>
      <c r="K253" s="256"/>
      <c r="L253" s="261"/>
      <c r="M253" s="262"/>
      <c r="N253" s="263"/>
      <c r="O253" s="263"/>
      <c r="P253" s="263"/>
      <c r="Q253" s="263"/>
      <c r="R253" s="263"/>
      <c r="S253" s="263"/>
      <c r="T253" s="26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5" t="s">
        <v>148</v>
      </c>
      <c r="AU253" s="265" t="s">
        <v>87</v>
      </c>
      <c r="AV253" s="15" t="s">
        <v>146</v>
      </c>
      <c r="AW253" s="15" t="s">
        <v>33</v>
      </c>
      <c r="AX253" s="15" t="s">
        <v>85</v>
      </c>
      <c r="AY253" s="265" t="s">
        <v>139</v>
      </c>
    </row>
    <row r="254" s="2" customFormat="1" ht="16.5" customHeight="1">
      <c r="A254" s="38"/>
      <c r="B254" s="39"/>
      <c r="C254" s="219" t="s">
        <v>278</v>
      </c>
      <c r="D254" s="219" t="s">
        <v>142</v>
      </c>
      <c r="E254" s="220" t="s">
        <v>279</v>
      </c>
      <c r="F254" s="221" t="s">
        <v>280</v>
      </c>
      <c r="G254" s="222" t="s">
        <v>145</v>
      </c>
      <c r="H254" s="223">
        <v>8</v>
      </c>
      <c r="I254" s="224"/>
      <c r="J254" s="225">
        <f>ROUND(I254*H254,2)</f>
        <v>0</v>
      </c>
      <c r="K254" s="226"/>
      <c r="L254" s="44"/>
      <c r="M254" s="227" t="s">
        <v>1</v>
      </c>
      <c r="N254" s="228" t="s">
        <v>42</v>
      </c>
      <c r="O254" s="91"/>
      <c r="P254" s="229">
        <f>O254*H254</f>
        <v>0</v>
      </c>
      <c r="Q254" s="229">
        <v>0.021600000000000001</v>
      </c>
      <c r="R254" s="229">
        <f>Q254*H254</f>
        <v>0.17280000000000001</v>
      </c>
      <c r="S254" s="229">
        <v>0</v>
      </c>
      <c r="T254" s="230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31" t="s">
        <v>146</v>
      </c>
      <c r="AT254" s="231" t="s">
        <v>142</v>
      </c>
      <c r="AU254" s="231" t="s">
        <v>87</v>
      </c>
      <c r="AY254" s="17" t="s">
        <v>139</v>
      </c>
      <c r="BE254" s="232">
        <f>IF(N254="základní",J254,0)</f>
        <v>0</v>
      </c>
      <c r="BF254" s="232">
        <f>IF(N254="snížená",J254,0)</f>
        <v>0</v>
      </c>
      <c r="BG254" s="232">
        <f>IF(N254="zákl. přenesená",J254,0)</f>
        <v>0</v>
      </c>
      <c r="BH254" s="232">
        <f>IF(N254="sníž. přenesená",J254,0)</f>
        <v>0</v>
      </c>
      <c r="BI254" s="232">
        <f>IF(N254="nulová",J254,0)</f>
        <v>0</v>
      </c>
      <c r="BJ254" s="17" t="s">
        <v>85</v>
      </c>
      <c r="BK254" s="232">
        <f>ROUND(I254*H254,2)</f>
        <v>0</v>
      </c>
      <c r="BL254" s="17" t="s">
        <v>146</v>
      </c>
      <c r="BM254" s="231" t="s">
        <v>281</v>
      </c>
    </row>
    <row r="255" s="13" customFormat="1">
      <c r="A255" s="13"/>
      <c r="B255" s="233"/>
      <c r="C255" s="234"/>
      <c r="D255" s="235" t="s">
        <v>148</v>
      </c>
      <c r="E255" s="236" t="s">
        <v>1</v>
      </c>
      <c r="F255" s="237" t="s">
        <v>282</v>
      </c>
      <c r="G255" s="234"/>
      <c r="H255" s="236" t="s">
        <v>1</v>
      </c>
      <c r="I255" s="238"/>
      <c r="J255" s="234"/>
      <c r="K255" s="234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148</v>
      </c>
      <c r="AU255" s="243" t="s">
        <v>87</v>
      </c>
      <c r="AV255" s="13" t="s">
        <v>85</v>
      </c>
      <c r="AW255" s="13" t="s">
        <v>33</v>
      </c>
      <c r="AX255" s="13" t="s">
        <v>77</v>
      </c>
      <c r="AY255" s="243" t="s">
        <v>139</v>
      </c>
    </row>
    <row r="256" s="14" customFormat="1">
      <c r="A256" s="14"/>
      <c r="B256" s="244"/>
      <c r="C256" s="245"/>
      <c r="D256" s="235" t="s">
        <v>148</v>
      </c>
      <c r="E256" s="246" t="s">
        <v>1</v>
      </c>
      <c r="F256" s="247" t="s">
        <v>283</v>
      </c>
      <c r="G256" s="245"/>
      <c r="H256" s="248">
        <v>8</v>
      </c>
      <c r="I256" s="249"/>
      <c r="J256" s="245"/>
      <c r="K256" s="245"/>
      <c r="L256" s="250"/>
      <c r="M256" s="251"/>
      <c r="N256" s="252"/>
      <c r="O256" s="252"/>
      <c r="P256" s="252"/>
      <c r="Q256" s="252"/>
      <c r="R256" s="252"/>
      <c r="S256" s="252"/>
      <c r="T256" s="25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4" t="s">
        <v>148</v>
      </c>
      <c r="AU256" s="254" t="s">
        <v>87</v>
      </c>
      <c r="AV256" s="14" t="s">
        <v>87</v>
      </c>
      <c r="AW256" s="14" t="s">
        <v>33</v>
      </c>
      <c r="AX256" s="14" t="s">
        <v>85</v>
      </c>
      <c r="AY256" s="254" t="s">
        <v>139</v>
      </c>
    </row>
    <row r="257" s="2" customFormat="1" ht="21.75" customHeight="1">
      <c r="A257" s="38"/>
      <c r="B257" s="39"/>
      <c r="C257" s="219" t="s">
        <v>284</v>
      </c>
      <c r="D257" s="219" t="s">
        <v>142</v>
      </c>
      <c r="E257" s="220" t="s">
        <v>285</v>
      </c>
      <c r="F257" s="221" t="s">
        <v>286</v>
      </c>
      <c r="G257" s="222" t="s">
        <v>145</v>
      </c>
      <c r="H257" s="223">
        <v>8</v>
      </c>
      <c r="I257" s="224"/>
      <c r="J257" s="225">
        <f>ROUND(I257*H257,2)</f>
        <v>0</v>
      </c>
      <c r="K257" s="226"/>
      <c r="L257" s="44"/>
      <c r="M257" s="227" t="s">
        <v>1</v>
      </c>
      <c r="N257" s="228" t="s">
        <v>42</v>
      </c>
      <c r="O257" s="91"/>
      <c r="P257" s="229">
        <f>O257*H257</f>
        <v>0</v>
      </c>
      <c r="Q257" s="229">
        <v>0.00033</v>
      </c>
      <c r="R257" s="229">
        <f>Q257*H257</f>
        <v>0.00264</v>
      </c>
      <c r="S257" s="229">
        <v>0</v>
      </c>
      <c r="T257" s="230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31" t="s">
        <v>146</v>
      </c>
      <c r="AT257" s="231" t="s">
        <v>142</v>
      </c>
      <c r="AU257" s="231" t="s">
        <v>87</v>
      </c>
      <c r="AY257" s="17" t="s">
        <v>139</v>
      </c>
      <c r="BE257" s="232">
        <f>IF(N257="základní",J257,0)</f>
        <v>0</v>
      </c>
      <c r="BF257" s="232">
        <f>IF(N257="snížená",J257,0)</f>
        <v>0</v>
      </c>
      <c r="BG257" s="232">
        <f>IF(N257="zákl. přenesená",J257,0)</f>
        <v>0</v>
      </c>
      <c r="BH257" s="232">
        <f>IF(N257="sníž. přenesená",J257,0)</f>
        <v>0</v>
      </c>
      <c r="BI257" s="232">
        <f>IF(N257="nulová",J257,0)</f>
        <v>0</v>
      </c>
      <c r="BJ257" s="17" t="s">
        <v>85</v>
      </c>
      <c r="BK257" s="232">
        <f>ROUND(I257*H257,2)</f>
        <v>0</v>
      </c>
      <c r="BL257" s="17" t="s">
        <v>146</v>
      </c>
      <c r="BM257" s="231" t="s">
        <v>287</v>
      </c>
    </row>
    <row r="258" s="2" customFormat="1" ht="16.5" customHeight="1">
      <c r="A258" s="38"/>
      <c r="B258" s="39"/>
      <c r="C258" s="219" t="s">
        <v>288</v>
      </c>
      <c r="D258" s="219" t="s">
        <v>142</v>
      </c>
      <c r="E258" s="220" t="s">
        <v>289</v>
      </c>
      <c r="F258" s="221" t="s">
        <v>290</v>
      </c>
      <c r="G258" s="222" t="s">
        <v>200</v>
      </c>
      <c r="H258" s="223">
        <v>0.35999999999999999</v>
      </c>
      <c r="I258" s="224"/>
      <c r="J258" s="225">
        <f>ROUND(I258*H258,2)</f>
        <v>0</v>
      </c>
      <c r="K258" s="226"/>
      <c r="L258" s="44"/>
      <c r="M258" s="227" t="s">
        <v>1</v>
      </c>
      <c r="N258" s="228" t="s">
        <v>42</v>
      </c>
      <c r="O258" s="91"/>
      <c r="P258" s="229">
        <f>O258*H258</f>
        <v>0</v>
      </c>
      <c r="Q258" s="229">
        <v>0</v>
      </c>
      <c r="R258" s="229">
        <f>Q258*H258</f>
        <v>0</v>
      </c>
      <c r="S258" s="229">
        <v>0.27200000000000002</v>
      </c>
      <c r="T258" s="230">
        <f>S258*H258</f>
        <v>0.097920000000000007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31" t="s">
        <v>146</v>
      </c>
      <c r="AT258" s="231" t="s">
        <v>142</v>
      </c>
      <c r="AU258" s="231" t="s">
        <v>87</v>
      </c>
      <c r="AY258" s="17" t="s">
        <v>139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7" t="s">
        <v>85</v>
      </c>
      <c r="BK258" s="232">
        <f>ROUND(I258*H258,2)</f>
        <v>0</v>
      </c>
      <c r="BL258" s="17" t="s">
        <v>146</v>
      </c>
      <c r="BM258" s="231" t="s">
        <v>291</v>
      </c>
    </row>
    <row r="259" s="13" customFormat="1">
      <c r="A259" s="13"/>
      <c r="B259" s="233"/>
      <c r="C259" s="234"/>
      <c r="D259" s="235" t="s">
        <v>148</v>
      </c>
      <c r="E259" s="236" t="s">
        <v>1</v>
      </c>
      <c r="F259" s="237" t="s">
        <v>292</v>
      </c>
      <c r="G259" s="234"/>
      <c r="H259" s="236" t="s">
        <v>1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3" t="s">
        <v>148</v>
      </c>
      <c r="AU259" s="243" t="s">
        <v>87</v>
      </c>
      <c r="AV259" s="13" t="s">
        <v>85</v>
      </c>
      <c r="AW259" s="13" t="s">
        <v>33</v>
      </c>
      <c r="AX259" s="13" t="s">
        <v>77</v>
      </c>
      <c r="AY259" s="243" t="s">
        <v>139</v>
      </c>
    </row>
    <row r="260" s="14" customFormat="1">
      <c r="A260" s="14"/>
      <c r="B260" s="244"/>
      <c r="C260" s="245"/>
      <c r="D260" s="235" t="s">
        <v>148</v>
      </c>
      <c r="E260" s="246" t="s">
        <v>1</v>
      </c>
      <c r="F260" s="247" t="s">
        <v>293</v>
      </c>
      <c r="G260" s="245"/>
      <c r="H260" s="248">
        <v>0.35999999999999999</v>
      </c>
      <c r="I260" s="249"/>
      <c r="J260" s="245"/>
      <c r="K260" s="245"/>
      <c r="L260" s="250"/>
      <c r="M260" s="251"/>
      <c r="N260" s="252"/>
      <c r="O260" s="252"/>
      <c r="P260" s="252"/>
      <c r="Q260" s="252"/>
      <c r="R260" s="252"/>
      <c r="S260" s="252"/>
      <c r="T260" s="25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4" t="s">
        <v>148</v>
      </c>
      <c r="AU260" s="254" t="s">
        <v>87</v>
      </c>
      <c r="AV260" s="14" t="s">
        <v>87</v>
      </c>
      <c r="AW260" s="14" t="s">
        <v>33</v>
      </c>
      <c r="AX260" s="14" t="s">
        <v>85</v>
      </c>
      <c r="AY260" s="254" t="s">
        <v>139</v>
      </c>
    </row>
    <row r="261" s="2" customFormat="1" ht="16.5" customHeight="1">
      <c r="A261" s="38"/>
      <c r="B261" s="39"/>
      <c r="C261" s="219" t="s">
        <v>294</v>
      </c>
      <c r="D261" s="219" t="s">
        <v>142</v>
      </c>
      <c r="E261" s="220" t="s">
        <v>295</v>
      </c>
      <c r="F261" s="221" t="s">
        <v>296</v>
      </c>
      <c r="G261" s="222" t="s">
        <v>172</v>
      </c>
      <c r="H261" s="223">
        <v>0.071999999999999995</v>
      </c>
      <c r="I261" s="224"/>
      <c r="J261" s="225">
        <f>ROUND(I261*H261,2)</f>
        <v>0</v>
      </c>
      <c r="K261" s="226"/>
      <c r="L261" s="44"/>
      <c r="M261" s="227" t="s">
        <v>1</v>
      </c>
      <c r="N261" s="228" t="s">
        <v>42</v>
      </c>
      <c r="O261" s="91"/>
      <c r="P261" s="229">
        <f>O261*H261</f>
        <v>0</v>
      </c>
      <c r="Q261" s="229">
        <v>0</v>
      </c>
      <c r="R261" s="229">
        <f>Q261*H261</f>
        <v>0</v>
      </c>
      <c r="S261" s="229">
        <v>1.3999999999999999</v>
      </c>
      <c r="T261" s="230">
        <f>S261*H261</f>
        <v>0.10079999999999999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1" t="s">
        <v>146</v>
      </c>
      <c r="AT261" s="231" t="s">
        <v>142</v>
      </c>
      <c r="AU261" s="231" t="s">
        <v>87</v>
      </c>
      <c r="AY261" s="17" t="s">
        <v>139</v>
      </c>
      <c r="BE261" s="232">
        <f>IF(N261="základní",J261,0)</f>
        <v>0</v>
      </c>
      <c r="BF261" s="232">
        <f>IF(N261="snížená",J261,0)</f>
        <v>0</v>
      </c>
      <c r="BG261" s="232">
        <f>IF(N261="zákl. přenesená",J261,0)</f>
        <v>0</v>
      </c>
      <c r="BH261" s="232">
        <f>IF(N261="sníž. přenesená",J261,0)</f>
        <v>0</v>
      </c>
      <c r="BI261" s="232">
        <f>IF(N261="nulová",J261,0)</f>
        <v>0</v>
      </c>
      <c r="BJ261" s="17" t="s">
        <v>85</v>
      </c>
      <c r="BK261" s="232">
        <f>ROUND(I261*H261,2)</f>
        <v>0</v>
      </c>
      <c r="BL261" s="17" t="s">
        <v>146</v>
      </c>
      <c r="BM261" s="231" t="s">
        <v>297</v>
      </c>
    </row>
    <row r="262" s="13" customFormat="1">
      <c r="A262" s="13"/>
      <c r="B262" s="233"/>
      <c r="C262" s="234"/>
      <c r="D262" s="235" t="s">
        <v>148</v>
      </c>
      <c r="E262" s="236" t="s">
        <v>1</v>
      </c>
      <c r="F262" s="237" t="s">
        <v>292</v>
      </c>
      <c r="G262" s="234"/>
      <c r="H262" s="236" t="s">
        <v>1</v>
      </c>
      <c r="I262" s="238"/>
      <c r="J262" s="234"/>
      <c r="K262" s="234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148</v>
      </c>
      <c r="AU262" s="243" t="s">
        <v>87</v>
      </c>
      <c r="AV262" s="13" t="s">
        <v>85</v>
      </c>
      <c r="AW262" s="13" t="s">
        <v>33</v>
      </c>
      <c r="AX262" s="13" t="s">
        <v>77</v>
      </c>
      <c r="AY262" s="243" t="s">
        <v>139</v>
      </c>
    </row>
    <row r="263" s="14" customFormat="1">
      <c r="A263" s="14"/>
      <c r="B263" s="244"/>
      <c r="C263" s="245"/>
      <c r="D263" s="235" t="s">
        <v>148</v>
      </c>
      <c r="E263" s="246" t="s">
        <v>1</v>
      </c>
      <c r="F263" s="247" t="s">
        <v>298</v>
      </c>
      <c r="G263" s="245"/>
      <c r="H263" s="248">
        <v>0.071999999999999995</v>
      </c>
      <c r="I263" s="249"/>
      <c r="J263" s="245"/>
      <c r="K263" s="245"/>
      <c r="L263" s="250"/>
      <c r="M263" s="251"/>
      <c r="N263" s="252"/>
      <c r="O263" s="252"/>
      <c r="P263" s="252"/>
      <c r="Q263" s="252"/>
      <c r="R263" s="252"/>
      <c r="S263" s="252"/>
      <c r="T263" s="25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4" t="s">
        <v>148</v>
      </c>
      <c r="AU263" s="254" t="s">
        <v>87</v>
      </c>
      <c r="AV263" s="14" t="s">
        <v>87</v>
      </c>
      <c r="AW263" s="14" t="s">
        <v>33</v>
      </c>
      <c r="AX263" s="14" t="s">
        <v>85</v>
      </c>
      <c r="AY263" s="254" t="s">
        <v>139</v>
      </c>
    </row>
    <row r="264" s="2" customFormat="1" ht="21.75" customHeight="1">
      <c r="A264" s="38"/>
      <c r="B264" s="39"/>
      <c r="C264" s="219" t="s">
        <v>299</v>
      </c>
      <c r="D264" s="219" t="s">
        <v>142</v>
      </c>
      <c r="E264" s="220" t="s">
        <v>300</v>
      </c>
      <c r="F264" s="221" t="s">
        <v>301</v>
      </c>
      <c r="G264" s="222" t="s">
        <v>172</v>
      </c>
      <c r="H264" s="223">
        <v>0.0040000000000000001</v>
      </c>
      <c r="I264" s="224"/>
      <c r="J264" s="225">
        <f>ROUND(I264*H264,2)</f>
        <v>0</v>
      </c>
      <c r="K264" s="226"/>
      <c r="L264" s="44"/>
      <c r="M264" s="227" t="s">
        <v>1</v>
      </c>
      <c r="N264" s="228" t="s">
        <v>42</v>
      </c>
      <c r="O264" s="91"/>
      <c r="P264" s="229">
        <f>O264*H264</f>
        <v>0</v>
      </c>
      <c r="Q264" s="229">
        <v>0</v>
      </c>
      <c r="R264" s="229">
        <f>Q264*H264</f>
        <v>0</v>
      </c>
      <c r="S264" s="229">
        <v>2.2000000000000002</v>
      </c>
      <c r="T264" s="230">
        <f>S264*H264</f>
        <v>0.0088000000000000005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146</v>
      </c>
      <c r="AT264" s="231" t="s">
        <v>142</v>
      </c>
      <c r="AU264" s="231" t="s">
        <v>87</v>
      </c>
      <c r="AY264" s="17" t="s">
        <v>139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85</v>
      </c>
      <c r="BK264" s="232">
        <f>ROUND(I264*H264,2)</f>
        <v>0</v>
      </c>
      <c r="BL264" s="17" t="s">
        <v>146</v>
      </c>
      <c r="BM264" s="231" t="s">
        <v>302</v>
      </c>
    </row>
    <row r="265" s="13" customFormat="1">
      <c r="A265" s="13"/>
      <c r="B265" s="233"/>
      <c r="C265" s="234"/>
      <c r="D265" s="235" t="s">
        <v>148</v>
      </c>
      <c r="E265" s="236" t="s">
        <v>1</v>
      </c>
      <c r="F265" s="237" t="s">
        <v>303</v>
      </c>
      <c r="G265" s="234"/>
      <c r="H265" s="236" t="s">
        <v>1</v>
      </c>
      <c r="I265" s="238"/>
      <c r="J265" s="234"/>
      <c r="K265" s="234"/>
      <c r="L265" s="239"/>
      <c r="M265" s="240"/>
      <c r="N265" s="241"/>
      <c r="O265" s="241"/>
      <c r="P265" s="241"/>
      <c r="Q265" s="241"/>
      <c r="R265" s="241"/>
      <c r="S265" s="241"/>
      <c r="T265" s="242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3" t="s">
        <v>148</v>
      </c>
      <c r="AU265" s="243" t="s">
        <v>87</v>
      </c>
      <c r="AV265" s="13" t="s">
        <v>85</v>
      </c>
      <c r="AW265" s="13" t="s">
        <v>33</v>
      </c>
      <c r="AX265" s="13" t="s">
        <v>77</v>
      </c>
      <c r="AY265" s="243" t="s">
        <v>139</v>
      </c>
    </row>
    <row r="266" s="14" customFormat="1">
      <c r="A266" s="14"/>
      <c r="B266" s="244"/>
      <c r="C266" s="245"/>
      <c r="D266" s="235" t="s">
        <v>148</v>
      </c>
      <c r="E266" s="246" t="s">
        <v>1</v>
      </c>
      <c r="F266" s="247" t="s">
        <v>304</v>
      </c>
      <c r="G266" s="245"/>
      <c r="H266" s="248">
        <v>0.0040000000000000001</v>
      </c>
      <c r="I266" s="249"/>
      <c r="J266" s="245"/>
      <c r="K266" s="245"/>
      <c r="L266" s="250"/>
      <c r="M266" s="251"/>
      <c r="N266" s="252"/>
      <c r="O266" s="252"/>
      <c r="P266" s="252"/>
      <c r="Q266" s="252"/>
      <c r="R266" s="252"/>
      <c r="S266" s="252"/>
      <c r="T266" s="25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4" t="s">
        <v>148</v>
      </c>
      <c r="AU266" s="254" t="s">
        <v>87</v>
      </c>
      <c r="AV266" s="14" t="s">
        <v>87</v>
      </c>
      <c r="AW266" s="14" t="s">
        <v>33</v>
      </c>
      <c r="AX266" s="14" t="s">
        <v>85</v>
      </c>
      <c r="AY266" s="254" t="s">
        <v>139</v>
      </c>
    </row>
    <row r="267" s="2" customFormat="1" ht="16.5" customHeight="1">
      <c r="A267" s="38"/>
      <c r="B267" s="39"/>
      <c r="C267" s="219" t="s">
        <v>305</v>
      </c>
      <c r="D267" s="219" t="s">
        <v>142</v>
      </c>
      <c r="E267" s="220" t="s">
        <v>306</v>
      </c>
      <c r="F267" s="221" t="s">
        <v>307</v>
      </c>
      <c r="G267" s="222" t="s">
        <v>172</v>
      </c>
      <c r="H267" s="223">
        <v>0.0040000000000000001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42</v>
      </c>
      <c r="O267" s="91"/>
      <c r="P267" s="229">
        <f>O267*H267</f>
        <v>0</v>
      </c>
      <c r="Q267" s="229">
        <v>0</v>
      </c>
      <c r="R267" s="229">
        <f>Q267*H267</f>
        <v>0</v>
      </c>
      <c r="S267" s="229">
        <v>0.043999999999999997</v>
      </c>
      <c r="T267" s="230">
        <f>S267*H267</f>
        <v>0.000176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146</v>
      </c>
      <c r="AT267" s="231" t="s">
        <v>142</v>
      </c>
      <c r="AU267" s="231" t="s">
        <v>87</v>
      </c>
      <c r="AY267" s="17" t="s">
        <v>139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85</v>
      </c>
      <c r="BK267" s="232">
        <f>ROUND(I267*H267,2)</f>
        <v>0</v>
      </c>
      <c r="BL267" s="17" t="s">
        <v>146</v>
      </c>
      <c r="BM267" s="231" t="s">
        <v>308</v>
      </c>
    </row>
    <row r="268" s="13" customFormat="1">
      <c r="A268" s="13"/>
      <c r="B268" s="233"/>
      <c r="C268" s="234"/>
      <c r="D268" s="235" t="s">
        <v>148</v>
      </c>
      <c r="E268" s="236" t="s">
        <v>1</v>
      </c>
      <c r="F268" s="237" t="s">
        <v>303</v>
      </c>
      <c r="G268" s="234"/>
      <c r="H268" s="236" t="s">
        <v>1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3" t="s">
        <v>148</v>
      </c>
      <c r="AU268" s="243" t="s">
        <v>87</v>
      </c>
      <c r="AV268" s="13" t="s">
        <v>85</v>
      </c>
      <c r="AW268" s="13" t="s">
        <v>33</v>
      </c>
      <c r="AX268" s="13" t="s">
        <v>77</v>
      </c>
      <c r="AY268" s="243" t="s">
        <v>139</v>
      </c>
    </row>
    <row r="269" s="14" customFormat="1">
      <c r="A269" s="14"/>
      <c r="B269" s="244"/>
      <c r="C269" s="245"/>
      <c r="D269" s="235" t="s">
        <v>148</v>
      </c>
      <c r="E269" s="246" t="s">
        <v>1</v>
      </c>
      <c r="F269" s="247" t="s">
        <v>304</v>
      </c>
      <c r="G269" s="245"/>
      <c r="H269" s="248">
        <v>0.0040000000000000001</v>
      </c>
      <c r="I269" s="249"/>
      <c r="J269" s="245"/>
      <c r="K269" s="245"/>
      <c r="L269" s="250"/>
      <c r="M269" s="251"/>
      <c r="N269" s="252"/>
      <c r="O269" s="252"/>
      <c r="P269" s="252"/>
      <c r="Q269" s="252"/>
      <c r="R269" s="252"/>
      <c r="S269" s="252"/>
      <c r="T269" s="25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4" t="s">
        <v>148</v>
      </c>
      <c r="AU269" s="254" t="s">
        <v>87</v>
      </c>
      <c r="AV269" s="14" t="s">
        <v>87</v>
      </c>
      <c r="AW269" s="14" t="s">
        <v>33</v>
      </c>
      <c r="AX269" s="14" t="s">
        <v>85</v>
      </c>
      <c r="AY269" s="254" t="s">
        <v>139</v>
      </c>
    </row>
    <row r="270" s="2" customFormat="1" ht="16.5" customHeight="1">
      <c r="A270" s="38"/>
      <c r="B270" s="39"/>
      <c r="C270" s="219" t="s">
        <v>309</v>
      </c>
      <c r="D270" s="219" t="s">
        <v>142</v>
      </c>
      <c r="E270" s="220" t="s">
        <v>310</v>
      </c>
      <c r="F270" s="221" t="s">
        <v>311</v>
      </c>
      <c r="G270" s="222" t="s">
        <v>312</v>
      </c>
      <c r="H270" s="223">
        <v>0.80000000000000004</v>
      </c>
      <c r="I270" s="224"/>
      <c r="J270" s="225">
        <f>ROUND(I270*H270,2)</f>
        <v>0</v>
      </c>
      <c r="K270" s="226"/>
      <c r="L270" s="44"/>
      <c r="M270" s="227" t="s">
        <v>1</v>
      </c>
      <c r="N270" s="228" t="s">
        <v>42</v>
      </c>
      <c r="O270" s="91"/>
      <c r="P270" s="229">
        <f>O270*H270</f>
        <v>0</v>
      </c>
      <c r="Q270" s="229">
        <v>0</v>
      </c>
      <c r="R270" s="229">
        <f>Q270*H270</f>
        <v>0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146</v>
      </c>
      <c r="AT270" s="231" t="s">
        <v>142</v>
      </c>
      <c r="AU270" s="231" t="s">
        <v>87</v>
      </c>
      <c r="AY270" s="17" t="s">
        <v>139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85</v>
      </c>
      <c r="BK270" s="232">
        <f>ROUND(I270*H270,2)</f>
        <v>0</v>
      </c>
      <c r="BL270" s="17" t="s">
        <v>146</v>
      </c>
      <c r="BM270" s="231" t="s">
        <v>313</v>
      </c>
    </row>
    <row r="271" s="13" customFormat="1">
      <c r="A271" s="13"/>
      <c r="B271" s="233"/>
      <c r="C271" s="234"/>
      <c r="D271" s="235" t="s">
        <v>148</v>
      </c>
      <c r="E271" s="236" t="s">
        <v>1</v>
      </c>
      <c r="F271" s="237" t="s">
        <v>303</v>
      </c>
      <c r="G271" s="234"/>
      <c r="H271" s="236" t="s">
        <v>1</v>
      </c>
      <c r="I271" s="238"/>
      <c r="J271" s="234"/>
      <c r="K271" s="234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148</v>
      </c>
      <c r="AU271" s="243" t="s">
        <v>87</v>
      </c>
      <c r="AV271" s="13" t="s">
        <v>85</v>
      </c>
      <c r="AW271" s="13" t="s">
        <v>33</v>
      </c>
      <c r="AX271" s="13" t="s">
        <v>77</v>
      </c>
      <c r="AY271" s="243" t="s">
        <v>139</v>
      </c>
    </row>
    <row r="272" s="14" customFormat="1">
      <c r="A272" s="14"/>
      <c r="B272" s="244"/>
      <c r="C272" s="245"/>
      <c r="D272" s="235" t="s">
        <v>148</v>
      </c>
      <c r="E272" s="246" t="s">
        <v>1</v>
      </c>
      <c r="F272" s="247" t="s">
        <v>314</v>
      </c>
      <c r="G272" s="245"/>
      <c r="H272" s="248">
        <v>0.80000000000000004</v>
      </c>
      <c r="I272" s="249"/>
      <c r="J272" s="245"/>
      <c r="K272" s="245"/>
      <c r="L272" s="250"/>
      <c r="M272" s="251"/>
      <c r="N272" s="252"/>
      <c r="O272" s="252"/>
      <c r="P272" s="252"/>
      <c r="Q272" s="252"/>
      <c r="R272" s="252"/>
      <c r="S272" s="252"/>
      <c r="T272" s="25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4" t="s">
        <v>148</v>
      </c>
      <c r="AU272" s="254" t="s">
        <v>87</v>
      </c>
      <c r="AV272" s="14" t="s">
        <v>87</v>
      </c>
      <c r="AW272" s="14" t="s">
        <v>33</v>
      </c>
      <c r="AX272" s="14" t="s">
        <v>85</v>
      </c>
      <c r="AY272" s="254" t="s">
        <v>139</v>
      </c>
    </row>
    <row r="273" s="2" customFormat="1" ht="16.5" customHeight="1">
      <c r="A273" s="38"/>
      <c r="B273" s="39"/>
      <c r="C273" s="219" t="s">
        <v>315</v>
      </c>
      <c r="D273" s="219" t="s">
        <v>142</v>
      </c>
      <c r="E273" s="220" t="s">
        <v>316</v>
      </c>
      <c r="F273" s="221" t="s">
        <v>317</v>
      </c>
      <c r="G273" s="222" t="s">
        <v>145</v>
      </c>
      <c r="H273" s="223">
        <v>1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42</v>
      </c>
      <c r="O273" s="91"/>
      <c r="P273" s="229">
        <f>O273*H273</f>
        <v>0</v>
      </c>
      <c r="Q273" s="229">
        <v>0</v>
      </c>
      <c r="R273" s="229">
        <f>Q273*H273</f>
        <v>0</v>
      </c>
      <c r="S273" s="229">
        <v>0.032000000000000001</v>
      </c>
      <c r="T273" s="230">
        <f>S273*H273</f>
        <v>0.032000000000000001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146</v>
      </c>
      <c r="AT273" s="231" t="s">
        <v>142</v>
      </c>
      <c r="AU273" s="231" t="s">
        <v>87</v>
      </c>
      <c r="AY273" s="17" t="s">
        <v>139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85</v>
      </c>
      <c r="BK273" s="232">
        <f>ROUND(I273*H273,2)</f>
        <v>0</v>
      </c>
      <c r="BL273" s="17" t="s">
        <v>146</v>
      </c>
      <c r="BM273" s="231" t="s">
        <v>318</v>
      </c>
    </row>
    <row r="274" s="13" customFormat="1">
      <c r="A274" s="13"/>
      <c r="B274" s="233"/>
      <c r="C274" s="234"/>
      <c r="D274" s="235" t="s">
        <v>148</v>
      </c>
      <c r="E274" s="236" t="s">
        <v>1</v>
      </c>
      <c r="F274" s="237" t="s">
        <v>303</v>
      </c>
      <c r="G274" s="234"/>
      <c r="H274" s="236" t="s">
        <v>1</v>
      </c>
      <c r="I274" s="238"/>
      <c r="J274" s="234"/>
      <c r="K274" s="234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148</v>
      </c>
      <c r="AU274" s="243" t="s">
        <v>87</v>
      </c>
      <c r="AV274" s="13" t="s">
        <v>85</v>
      </c>
      <c r="AW274" s="13" t="s">
        <v>33</v>
      </c>
      <c r="AX274" s="13" t="s">
        <v>77</v>
      </c>
      <c r="AY274" s="243" t="s">
        <v>139</v>
      </c>
    </row>
    <row r="275" s="14" customFormat="1">
      <c r="A275" s="14"/>
      <c r="B275" s="244"/>
      <c r="C275" s="245"/>
      <c r="D275" s="235" t="s">
        <v>148</v>
      </c>
      <c r="E275" s="246" t="s">
        <v>1</v>
      </c>
      <c r="F275" s="247" t="s">
        <v>85</v>
      </c>
      <c r="G275" s="245"/>
      <c r="H275" s="248">
        <v>1</v>
      </c>
      <c r="I275" s="249"/>
      <c r="J275" s="245"/>
      <c r="K275" s="245"/>
      <c r="L275" s="250"/>
      <c r="M275" s="251"/>
      <c r="N275" s="252"/>
      <c r="O275" s="252"/>
      <c r="P275" s="252"/>
      <c r="Q275" s="252"/>
      <c r="R275" s="252"/>
      <c r="S275" s="252"/>
      <c r="T275" s="25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4" t="s">
        <v>148</v>
      </c>
      <c r="AU275" s="254" t="s">
        <v>87</v>
      </c>
      <c r="AV275" s="14" t="s">
        <v>87</v>
      </c>
      <c r="AW275" s="14" t="s">
        <v>33</v>
      </c>
      <c r="AX275" s="14" t="s">
        <v>85</v>
      </c>
      <c r="AY275" s="254" t="s">
        <v>139</v>
      </c>
    </row>
    <row r="276" s="2" customFormat="1" ht="16.5" customHeight="1">
      <c r="A276" s="38"/>
      <c r="B276" s="39"/>
      <c r="C276" s="219" t="s">
        <v>319</v>
      </c>
      <c r="D276" s="219" t="s">
        <v>142</v>
      </c>
      <c r="E276" s="220" t="s">
        <v>320</v>
      </c>
      <c r="F276" s="221" t="s">
        <v>321</v>
      </c>
      <c r="G276" s="222" t="s">
        <v>312</v>
      </c>
      <c r="H276" s="223">
        <v>0.80000000000000004</v>
      </c>
      <c r="I276" s="224"/>
      <c r="J276" s="225">
        <f>ROUND(I276*H276,2)</f>
        <v>0</v>
      </c>
      <c r="K276" s="226"/>
      <c r="L276" s="44"/>
      <c r="M276" s="227" t="s">
        <v>1</v>
      </c>
      <c r="N276" s="228" t="s">
        <v>42</v>
      </c>
      <c r="O276" s="91"/>
      <c r="P276" s="229">
        <f>O276*H276</f>
        <v>0</v>
      </c>
      <c r="Q276" s="229">
        <v>8.0000000000000007E-05</v>
      </c>
      <c r="R276" s="229">
        <f>Q276*H276</f>
        <v>6.4000000000000011E-05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146</v>
      </c>
      <c r="AT276" s="231" t="s">
        <v>142</v>
      </c>
      <c r="AU276" s="231" t="s">
        <v>87</v>
      </c>
      <c r="AY276" s="17" t="s">
        <v>139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85</v>
      </c>
      <c r="BK276" s="232">
        <f>ROUND(I276*H276,2)</f>
        <v>0</v>
      </c>
      <c r="BL276" s="17" t="s">
        <v>146</v>
      </c>
      <c r="BM276" s="231" t="s">
        <v>322</v>
      </c>
    </row>
    <row r="277" s="13" customFormat="1">
      <c r="A277" s="13"/>
      <c r="B277" s="233"/>
      <c r="C277" s="234"/>
      <c r="D277" s="235" t="s">
        <v>148</v>
      </c>
      <c r="E277" s="236" t="s">
        <v>1</v>
      </c>
      <c r="F277" s="237" t="s">
        <v>303</v>
      </c>
      <c r="G277" s="234"/>
      <c r="H277" s="236" t="s">
        <v>1</v>
      </c>
      <c r="I277" s="238"/>
      <c r="J277" s="234"/>
      <c r="K277" s="234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148</v>
      </c>
      <c r="AU277" s="243" t="s">
        <v>87</v>
      </c>
      <c r="AV277" s="13" t="s">
        <v>85</v>
      </c>
      <c r="AW277" s="13" t="s">
        <v>33</v>
      </c>
      <c r="AX277" s="13" t="s">
        <v>77</v>
      </c>
      <c r="AY277" s="243" t="s">
        <v>139</v>
      </c>
    </row>
    <row r="278" s="14" customFormat="1">
      <c r="A278" s="14"/>
      <c r="B278" s="244"/>
      <c r="C278" s="245"/>
      <c r="D278" s="235" t="s">
        <v>148</v>
      </c>
      <c r="E278" s="246" t="s">
        <v>1</v>
      </c>
      <c r="F278" s="247" t="s">
        <v>314</v>
      </c>
      <c r="G278" s="245"/>
      <c r="H278" s="248">
        <v>0.80000000000000004</v>
      </c>
      <c r="I278" s="249"/>
      <c r="J278" s="245"/>
      <c r="K278" s="245"/>
      <c r="L278" s="250"/>
      <c r="M278" s="251"/>
      <c r="N278" s="252"/>
      <c r="O278" s="252"/>
      <c r="P278" s="252"/>
      <c r="Q278" s="252"/>
      <c r="R278" s="252"/>
      <c r="S278" s="252"/>
      <c r="T278" s="25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4" t="s">
        <v>148</v>
      </c>
      <c r="AU278" s="254" t="s">
        <v>87</v>
      </c>
      <c r="AV278" s="14" t="s">
        <v>87</v>
      </c>
      <c r="AW278" s="14" t="s">
        <v>33</v>
      </c>
      <c r="AX278" s="14" t="s">
        <v>85</v>
      </c>
      <c r="AY278" s="254" t="s">
        <v>139</v>
      </c>
    </row>
    <row r="279" s="2" customFormat="1" ht="16.5" customHeight="1">
      <c r="A279" s="38"/>
      <c r="B279" s="39"/>
      <c r="C279" s="219" t="s">
        <v>323</v>
      </c>
      <c r="D279" s="219" t="s">
        <v>142</v>
      </c>
      <c r="E279" s="220" t="s">
        <v>324</v>
      </c>
      <c r="F279" s="221" t="s">
        <v>325</v>
      </c>
      <c r="G279" s="222" t="s">
        <v>145</v>
      </c>
      <c r="H279" s="223">
        <v>1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42</v>
      </c>
      <c r="O279" s="91"/>
      <c r="P279" s="229">
        <f>O279*H279</f>
        <v>0</v>
      </c>
      <c r="Q279" s="229">
        <v>0.00018000000000000001</v>
      </c>
      <c r="R279" s="229">
        <f>Q279*H279</f>
        <v>0.00018000000000000001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146</v>
      </c>
      <c r="AT279" s="231" t="s">
        <v>142</v>
      </c>
      <c r="AU279" s="231" t="s">
        <v>87</v>
      </c>
      <c r="AY279" s="17" t="s">
        <v>139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85</v>
      </c>
      <c r="BK279" s="232">
        <f>ROUND(I279*H279,2)</f>
        <v>0</v>
      </c>
      <c r="BL279" s="17" t="s">
        <v>146</v>
      </c>
      <c r="BM279" s="231" t="s">
        <v>326</v>
      </c>
    </row>
    <row r="280" s="13" customFormat="1">
      <c r="A280" s="13"/>
      <c r="B280" s="233"/>
      <c r="C280" s="234"/>
      <c r="D280" s="235" t="s">
        <v>148</v>
      </c>
      <c r="E280" s="236" t="s">
        <v>1</v>
      </c>
      <c r="F280" s="237" t="s">
        <v>327</v>
      </c>
      <c r="G280" s="234"/>
      <c r="H280" s="236" t="s">
        <v>1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148</v>
      </c>
      <c r="AU280" s="243" t="s">
        <v>87</v>
      </c>
      <c r="AV280" s="13" t="s">
        <v>85</v>
      </c>
      <c r="AW280" s="13" t="s">
        <v>33</v>
      </c>
      <c r="AX280" s="13" t="s">
        <v>77</v>
      </c>
      <c r="AY280" s="243" t="s">
        <v>139</v>
      </c>
    </row>
    <row r="281" s="14" customFormat="1">
      <c r="A281" s="14"/>
      <c r="B281" s="244"/>
      <c r="C281" s="245"/>
      <c r="D281" s="235" t="s">
        <v>148</v>
      </c>
      <c r="E281" s="246" t="s">
        <v>1</v>
      </c>
      <c r="F281" s="247" t="s">
        <v>85</v>
      </c>
      <c r="G281" s="245"/>
      <c r="H281" s="248">
        <v>1</v>
      </c>
      <c r="I281" s="249"/>
      <c r="J281" s="245"/>
      <c r="K281" s="245"/>
      <c r="L281" s="250"/>
      <c r="M281" s="251"/>
      <c r="N281" s="252"/>
      <c r="O281" s="252"/>
      <c r="P281" s="252"/>
      <c r="Q281" s="252"/>
      <c r="R281" s="252"/>
      <c r="S281" s="252"/>
      <c r="T281" s="253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4" t="s">
        <v>148</v>
      </c>
      <c r="AU281" s="254" t="s">
        <v>87</v>
      </c>
      <c r="AV281" s="14" t="s">
        <v>87</v>
      </c>
      <c r="AW281" s="14" t="s">
        <v>33</v>
      </c>
      <c r="AX281" s="14" t="s">
        <v>85</v>
      </c>
      <c r="AY281" s="254" t="s">
        <v>139</v>
      </c>
    </row>
    <row r="282" s="2" customFormat="1" ht="16.5" customHeight="1">
      <c r="A282" s="38"/>
      <c r="B282" s="39"/>
      <c r="C282" s="219" t="s">
        <v>328</v>
      </c>
      <c r="D282" s="219" t="s">
        <v>142</v>
      </c>
      <c r="E282" s="220" t="s">
        <v>329</v>
      </c>
      <c r="F282" s="221" t="s">
        <v>330</v>
      </c>
      <c r="G282" s="222" t="s">
        <v>145</v>
      </c>
      <c r="H282" s="223">
        <v>1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42</v>
      </c>
      <c r="O282" s="91"/>
      <c r="P282" s="229">
        <f>O282*H282</f>
        <v>0</v>
      </c>
      <c r="Q282" s="229">
        <v>0.00018000000000000001</v>
      </c>
      <c r="R282" s="229">
        <f>Q282*H282</f>
        <v>0.00018000000000000001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146</v>
      </c>
      <c r="AT282" s="231" t="s">
        <v>142</v>
      </c>
      <c r="AU282" s="231" t="s">
        <v>87</v>
      </c>
      <c r="AY282" s="17" t="s">
        <v>139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85</v>
      </c>
      <c r="BK282" s="232">
        <f>ROUND(I282*H282,2)</f>
        <v>0</v>
      </c>
      <c r="BL282" s="17" t="s">
        <v>146</v>
      </c>
      <c r="BM282" s="231" t="s">
        <v>331</v>
      </c>
    </row>
    <row r="283" s="13" customFormat="1">
      <c r="A283" s="13"/>
      <c r="B283" s="233"/>
      <c r="C283" s="234"/>
      <c r="D283" s="235" t="s">
        <v>148</v>
      </c>
      <c r="E283" s="236" t="s">
        <v>1</v>
      </c>
      <c r="F283" s="237" t="s">
        <v>332</v>
      </c>
      <c r="G283" s="234"/>
      <c r="H283" s="236" t="s">
        <v>1</v>
      </c>
      <c r="I283" s="238"/>
      <c r="J283" s="234"/>
      <c r="K283" s="234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148</v>
      </c>
      <c r="AU283" s="243" t="s">
        <v>87</v>
      </c>
      <c r="AV283" s="13" t="s">
        <v>85</v>
      </c>
      <c r="AW283" s="13" t="s">
        <v>33</v>
      </c>
      <c r="AX283" s="13" t="s">
        <v>77</v>
      </c>
      <c r="AY283" s="243" t="s">
        <v>139</v>
      </c>
    </row>
    <row r="284" s="14" customFormat="1">
      <c r="A284" s="14"/>
      <c r="B284" s="244"/>
      <c r="C284" s="245"/>
      <c r="D284" s="235" t="s">
        <v>148</v>
      </c>
      <c r="E284" s="246" t="s">
        <v>1</v>
      </c>
      <c r="F284" s="247" t="s">
        <v>85</v>
      </c>
      <c r="G284" s="245"/>
      <c r="H284" s="248">
        <v>1</v>
      </c>
      <c r="I284" s="249"/>
      <c r="J284" s="245"/>
      <c r="K284" s="245"/>
      <c r="L284" s="250"/>
      <c r="M284" s="251"/>
      <c r="N284" s="252"/>
      <c r="O284" s="252"/>
      <c r="P284" s="252"/>
      <c r="Q284" s="252"/>
      <c r="R284" s="252"/>
      <c r="S284" s="252"/>
      <c r="T284" s="25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4" t="s">
        <v>148</v>
      </c>
      <c r="AU284" s="254" t="s">
        <v>87</v>
      </c>
      <c r="AV284" s="14" t="s">
        <v>87</v>
      </c>
      <c r="AW284" s="14" t="s">
        <v>33</v>
      </c>
      <c r="AX284" s="14" t="s">
        <v>85</v>
      </c>
      <c r="AY284" s="254" t="s">
        <v>139</v>
      </c>
    </row>
    <row r="285" s="2" customFormat="1" ht="16.5" customHeight="1">
      <c r="A285" s="38"/>
      <c r="B285" s="39"/>
      <c r="C285" s="219" t="s">
        <v>333</v>
      </c>
      <c r="D285" s="219" t="s">
        <v>142</v>
      </c>
      <c r="E285" s="220" t="s">
        <v>334</v>
      </c>
      <c r="F285" s="221" t="s">
        <v>335</v>
      </c>
      <c r="G285" s="222" t="s">
        <v>172</v>
      </c>
      <c r="H285" s="223">
        <v>0.078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42</v>
      </c>
      <c r="O285" s="91"/>
      <c r="P285" s="229">
        <f>O285*H285</f>
        <v>0</v>
      </c>
      <c r="Q285" s="229">
        <v>0</v>
      </c>
      <c r="R285" s="229">
        <f>Q285*H285</f>
        <v>0</v>
      </c>
      <c r="S285" s="229">
        <v>1.3999999999999999</v>
      </c>
      <c r="T285" s="230">
        <f>S285*H285</f>
        <v>0.10919999999999999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146</v>
      </c>
      <c r="AT285" s="231" t="s">
        <v>142</v>
      </c>
      <c r="AU285" s="231" t="s">
        <v>87</v>
      </c>
      <c r="AY285" s="17" t="s">
        <v>139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85</v>
      </c>
      <c r="BK285" s="232">
        <f>ROUND(I285*H285,2)</f>
        <v>0</v>
      </c>
      <c r="BL285" s="17" t="s">
        <v>146</v>
      </c>
      <c r="BM285" s="231" t="s">
        <v>336</v>
      </c>
    </row>
    <row r="286" s="13" customFormat="1">
      <c r="A286" s="13"/>
      <c r="B286" s="233"/>
      <c r="C286" s="234"/>
      <c r="D286" s="235" t="s">
        <v>148</v>
      </c>
      <c r="E286" s="236" t="s">
        <v>1</v>
      </c>
      <c r="F286" s="237" t="s">
        <v>337</v>
      </c>
      <c r="G286" s="234"/>
      <c r="H286" s="236" t="s">
        <v>1</v>
      </c>
      <c r="I286" s="238"/>
      <c r="J286" s="234"/>
      <c r="K286" s="234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148</v>
      </c>
      <c r="AU286" s="243" t="s">
        <v>87</v>
      </c>
      <c r="AV286" s="13" t="s">
        <v>85</v>
      </c>
      <c r="AW286" s="13" t="s">
        <v>33</v>
      </c>
      <c r="AX286" s="13" t="s">
        <v>77</v>
      </c>
      <c r="AY286" s="243" t="s">
        <v>139</v>
      </c>
    </row>
    <row r="287" s="14" customFormat="1">
      <c r="A287" s="14"/>
      <c r="B287" s="244"/>
      <c r="C287" s="245"/>
      <c r="D287" s="235" t="s">
        <v>148</v>
      </c>
      <c r="E287" s="246" t="s">
        <v>1</v>
      </c>
      <c r="F287" s="247" t="s">
        <v>338</v>
      </c>
      <c r="G287" s="245"/>
      <c r="H287" s="248">
        <v>0.078</v>
      </c>
      <c r="I287" s="249"/>
      <c r="J287" s="245"/>
      <c r="K287" s="245"/>
      <c r="L287" s="250"/>
      <c r="M287" s="251"/>
      <c r="N287" s="252"/>
      <c r="O287" s="252"/>
      <c r="P287" s="252"/>
      <c r="Q287" s="252"/>
      <c r="R287" s="252"/>
      <c r="S287" s="252"/>
      <c r="T287" s="253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4" t="s">
        <v>148</v>
      </c>
      <c r="AU287" s="254" t="s">
        <v>87</v>
      </c>
      <c r="AV287" s="14" t="s">
        <v>87</v>
      </c>
      <c r="AW287" s="14" t="s">
        <v>33</v>
      </c>
      <c r="AX287" s="14" t="s">
        <v>85</v>
      </c>
      <c r="AY287" s="254" t="s">
        <v>139</v>
      </c>
    </row>
    <row r="288" s="2" customFormat="1" ht="16.5" customHeight="1">
      <c r="A288" s="38"/>
      <c r="B288" s="39"/>
      <c r="C288" s="219" t="s">
        <v>339</v>
      </c>
      <c r="D288" s="219" t="s">
        <v>142</v>
      </c>
      <c r="E288" s="220" t="s">
        <v>340</v>
      </c>
      <c r="F288" s="221" t="s">
        <v>341</v>
      </c>
      <c r="G288" s="222" t="s">
        <v>145</v>
      </c>
      <c r="H288" s="223">
        <v>2</v>
      </c>
      <c r="I288" s="224"/>
      <c r="J288" s="225">
        <f>ROUND(I288*H288,2)</f>
        <v>0</v>
      </c>
      <c r="K288" s="226"/>
      <c r="L288" s="44"/>
      <c r="M288" s="227" t="s">
        <v>1</v>
      </c>
      <c r="N288" s="228" t="s">
        <v>42</v>
      </c>
      <c r="O288" s="91"/>
      <c r="P288" s="229">
        <f>O288*H288</f>
        <v>0</v>
      </c>
      <c r="Q288" s="229">
        <v>0</v>
      </c>
      <c r="R288" s="229">
        <f>Q288*H288</f>
        <v>0</v>
      </c>
      <c r="S288" s="229">
        <v>0.0040000000000000001</v>
      </c>
      <c r="T288" s="230">
        <f>S288*H288</f>
        <v>0.0080000000000000002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31" t="s">
        <v>146</v>
      </c>
      <c r="AT288" s="231" t="s">
        <v>142</v>
      </c>
      <c r="AU288" s="231" t="s">
        <v>87</v>
      </c>
      <c r="AY288" s="17" t="s">
        <v>139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7" t="s">
        <v>85</v>
      </c>
      <c r="BK288" s="232">
        <f>ROUND(I288*H288,2)</f>
        <v>0</v>
      </c>
      <c r="BL288" s="17" t="s">
        <v>146</v>
      </c>
      <c r="BM288" s="231" t="s">
        <v>342</v>
      </c>
    </row>
    <row r="289" s="13" customFormat="1">
      <c r="A289" s="13"/>
      <c r="B289" s="233"/>
      <c r="C289" s="234"/>
      <c r="D289" s="235" t="s">
        <v>148</v>
      </c>
      <c r="E289" s="236" t="s">
        <v>1</v>
      </c>
      <c r="F289" s="237" t="s">
        <v>189</v>
      </c>
      <c r="G289" s="234"/>
      <c r="H289" s="236" t="s">
        <v>1</v>
      </c>
      <c r="I289" s="238"/>
      <c r="J289" s="234"/>
      <c r="K289" s="234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148</v>
      </c>
      <c r="AU289" s="243" t="s">
        <v>87</v>
      </c>
      <c r="AV289" s="13" t="s">
        <v>85</v>
      </c>
      <c r="AW289" s="13" t="s">
        <v>33</v>
      </c>
      <c r="AX289" s="13" t="s">
        <v>77</v>
      </c>
      <c r="AY289" s="243" t="s">
        <v>139</v>
      </c>
    </row>
    <row r="290" s="14" customFormat="1">
      <c r="A290" s="14"/>
      <c r="B290" s="244"/>
      <c r="C290" s="245"/>
      <c r="D290" s="235" t="s">
        <v>148</v>
      </c>
      <c r="E290" s="246" t="s">
        <v>1</v>
      </c>
      <c r="F290" s="247" t="s">
        <v>85</v>
      </c>
      <c r="G290" s="245"/>
      <c r="H290" s="248">
        <v>1</v>
      </c>
      <c r="I290" s="249"/>
      <c r="J290" s="245"/>
      <c r="K290" s="245"/>
      <c r="L290" s="250"/>
      <c r="M290" s="251"/>
      <c r="N290" s="252"/>
      <c r="O290" s="252"/>
      <c r="P290" s="252"/>
      <c r="Q290" s="252"/>
      <c r="R290" s="252"/>
      <c r="S290" s="252"/>
      <c r="T290" s="25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4" t="s">
        <v>148</v>
      </c>
      <c r="AU290" s="254" t="s">
        <v>87</v>
      </c>
      <c r="AV290" s="14" t="s">
        <v>87</v>
      </c>
      <c r="AW290" s="14" t="s">
        <v>33</v>
      </c>
      <c r="AX290" s="14" t="s">
        <v>77</v>
      </c>
      <c r="AY290" s="254" t="s">
        <v>139</v>
      </c>
    </row>
    <row r="291" s="13" customFormat="1">
      <c r="A291" s="13"/>
      <c r="B291" s="233"/>
      <c r="C291" s="234"/>
      <c r="D291" s="235" t="s">
        <v>148</v>
      </c>
      <c r="E291" s="236" t="s">
        <v>1</v>
      </c>
      <c r="F291" s="237" t="s">
        <v>190</v>
      </c>
      <c r="G291" s="234"/>
      <c r="H291" s="236" t="s">
        <v>1</v>
      </c>
      <c r="I291" s="238"/>
      <c r="J291" s="234"/>
      <c r="K291" s="234"/>
      <c r="L291" s="239"/>
      <c r="M291" s="240"/>
      <c r="N291" s="241"/>
      <c r="O291" s="241"/>
      <c r="P291" s="241"/>
      <c r="Q291" s="241"/>
      <c r="R291" s="241"/>
      <c r="S291" s="241"/>
      <c r="T291" s="24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3" t="s">
        <v>148</v>
      </c>
      <c r="AU291" s="243" t="s">
        <v>87</v>
      </c>
      <c r="AV291" s="13" t="s">
        <v>85</v>
      </c>
      <c r="AW291" s="13" t="s">
        <v>33</v>
      </c>
      <c r="AX291" s="13" t="s">
        <v>77</v>
      </c>
      <c r="AY291" s="243" t="s">
        <v>139</v>
      </c>
    </row>
    <row r="292" s="14" customFormat="1">
      <c r="A292" s="14"/>
      <c r="B292" s="244"/>
      <c r="C292" s="245"/>
      <c r="D292" s="235" t="s">
        <v>148</v>
      </c>
      <c r="E292" s="246" t="s">
        <v>1</v>
      </c>
      <c r="F292" s="247" t="s">
        <v>85</v>
      </c>
      <c r="G292" s="245"/>
      <c r="H292" s="248">
        <v>1</v>
      </c>
      <c r="I292" s="249"/>
      <c r="J292" s="245"/>
      <c r="K292" s="245"/>
      <c r="L292" s="250"/>
      <c r="M292" s="251"/>
      <c r="N292" s="252"/>
      <c r="O292" s="252"/>
      <c r="P292" s="252"/>
      <c r="Q292" s="252"/>
      <c r="R292" s="252"/>
      <c r="S292" s="252"/>
      <c r="T292" s="25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4" t="s">
        <v>148</v>
      </c>
      <c r="AU292" s="254" t="s">
        <v>87</v>
      </c>
      <c r="AV292" s="14" t="s">
        <v>87</v>
      </c>
      <c r="AW292" s="14" t="s">
        <v>33</v>
      </c>
      <c r="AX292" s="14" t="s">
        <v>77</v>
      </c>
      <c r="AY292" s="254" t="s">
        <v>139</v>
      </c>
    </row>
    <row r="293" s="15" customFormat="1">
      <c r="A293" s="15"/>
      <c r="B293" s="255"/>
      <c r="C293" s="256"/>
      <c r="D293" s="235" t="s">
        <v>148</v>
      </c>
      <c r="E293" s="257" t="s">
        <v>1</v>
      </c>
      <c r="F293" s="258" t="s">
        <v>151</v>
      </c>
      <c r="G293" s="256"/>
      <c r="H293" s="259">
        <v>2</v>
      </c>
      <c r="I293" s="260"/>
      <c r="J293" s="256"/>
      <c r="K293" s="256"/>
      <c r="L293" s="261"/>
      <c r="M293" s="262"/>
      <c r="N293" s="263"/>
      <c r="O293" s="263"/>
      <c r="P293" s="263"/>
      <c r="Q293" s="263"/>
      <c r="R293" s="263"/>
      <c r="S293" s="263"/>
      <c r="T293" s="26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5" t="s">
        <v>148</v>
      </c>
      <c r="AU293" s="265" t="s">
        <v>87</v>
      </c>
      <c r="AV293" s="15" t="s">
        <v>146</v>
      </c>
      <c r="AW293" s="15" t="s">
        <v>33</v>
      </c>
      <c r="AX293" s="15" t="s">
        <v>85</v>
      </c>
      <c r="AY293" s="265" t="s">
        <v>139</v>
      </c>
    </row>
    <row r="294" s="2" customFormat="1" ht="16.5" customHeight="1">
      <c r="A294" s="38"/>
      <c r="B294" s="39"/>
      <c r="C294" s="219" t="s">
        <v>343</v>
      </c>
      <c r="D294" s="219" t="s">
        <v>142</v>
      </c>
      <c r="E294" s="220" t="s">
        <v>344</v>
      </c>
      <c r="F294" s="221" t="s">
        <v>345</v>
      </c>
      <c r="G294" s="222" t="s">
        <v>145</v>
      </c>
      <c r="H294" s="223">
        <v>3</v>
      </c>
      <c r="I294" s="224"/>
      <c r="J294" s="225">
        <f>ROUND(I294*H294,2)</f>
        <v>0</v>
      </c>
      <c r="K294" s="226"/>
      <c r="L294" s="44"/>
      <c r="M294" s="227" t="s">
        <v>1</v>
      </c>
      <c r="N294" s="228" t="s">
        <v>42</v>
      </c>
      <c r="O294" s="91"/>
      <c r="P294" s="229">
        <f>O294*H294</f>
        <v>0</v>
      </c>
      <c r="Q294" s="229">
        <v>0</v>
      </c>
      <c r="R294" s="229">
        <f>Q294*H294</f>
        <v>0</v>
      </c>
      <c r="S294" s="229">
        <v>0.0080000000000000002</v>
      </c>
      <c r="T294" s="230">
        <f>S294*H294</f>
        <v>0.024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31" t="s">
        <v>146</v>
      </c>
      <c r="AT294" s="231" t="s">
        <v>142</v>
      </c>
      <c r="AU294" s="231" t="s">
        <v>87</v>
      </c>
      <c r="AY294" s="17" t="s">
        <v>139</v>
      </c>
      <c r="BE294" s="232">
        <f>IF(N294="základní",J294,0)</f>
        <v>0</v>
      </c>
      <c r="BF294" s="232">
        <f>IF(N294="snížená",J294,0)</f>
        <v>0</v>
      </c>
      <c r="BG294" s="232">
        <f>IF(N294="zákl. přenesená",J294,0)</f>
        <v>0</v>
      </c>
      <c r="BH294" s="232">
        <f>IF(N294="sníž. přenesená",J294,0)</f>
        <v>0</v>
      </c>
      <c r="BI294" s="232">
        <f>IF(N294="nulová",J294,0)</f>
        <v>0</v>
      </c>
      <c r="BJ294" s="17" t="s">
        <v>85</v>
      </c>
      <c r="BK294" s="232">
        <f>ROUND(I294*H294,2)</f>
        <v>0</v>
      </c>
      <c r="BL294" s="17" t="s">
        <v>146</v>
      </c>
      <c r="BM294" s="231" t="s">
        <v>346</v>
      </c>
    </row>
    <row r="295" s="13" customFormat="1">
      <c r="A295" s="13"/>
      <c r="B295" s="233"/>
      <c r="C295" s="234"/>
      <c r="D295" s="235" t="s">
        <v>148</v>
      </c>
      <c r="E295" s="236" t="s">
        <v>1</v>
      </c>
      <c r="F295" s="237" t="s">
        <v>149</v>
      </c>
      <c r="G295" s="234"/>
      <c r="H295" s="236" t="s">
        <v>1</v>
      </c>
      <c r="I295" s="238"/>
      <c r="J295" s="234"/>
      <c r="K295" s="234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148</v>
      </c>
      <c r="AU295" s="243" t="s">
        <v>87</v>
      </c>
      <c r="AV295" s="13" t="s">
        <v>85</v>
      </c>
      <c r="AW295" s="13" t="s">
        <v>33</v>
      </c>
      <c r="AX295" s="13" t="s">
        <v>77</v>
      </c>
      <c r="AY295" s="243" t="s">
        <v>139</v>
      </c>
    </row>
    <row r="296" s="14" customFormat="1">
      <c r="A296" s="14"/>
      <c r="B296" s="244"/>
      <c r="C296" s="245"/>
      <c r="D296" s="235" t="s">
        <v>148</v>
      </c>
      <c r="E296" s="246" t="s">
        <v>1</v>
      </c>
      <c r="F296" s="247" t="s">
        <v>85</v>
      </c>
      <c r="G296" s="245"/>
      <c r="H296" s="248">
        <v>1</v>
      </c>
      <c r="I296" s="249"/>
      <c r="J296" s="245"/>
      <c r="K296" s="245"/>
      <c r="L296" s="250"/>
      <c r="M296" s="251"/>
      <c r="N296" s="252"/>
      <c r="O296" s="252"/>
      <c r="P296" s="252"/>
      <c r="Q296" s="252"/>
      <c r="R296" s="252"/>
      <c r="S296" s="252"/>
      <c r="T296" s="25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4" t="s">
        <v>148</v>
      </c>
      <c r="AU296" s="254" t="s">
        <v>87</v>
      </c>
      <c r="AV296" s="14" t="s">
        <v>87</v>
      </c>
      <c r="AW296" s="14" t="s">
        <v>33</v>
      </c>
      <c r="AX296" s="14" t="s">
        <v>77</v>
      </c>
      <c r="AY296" s="254" t="s">
        <v>139</v>
      </c>
    </row>
    <row r="297" s="13" customFormat="1">
      <c r="A297" s="13"/>
      <c r="B297" s="233"/>
      <c r="C297" s="234"/>
      <c r="D297" s="235" t="s">
        <v>148</v>
      </c>
      <c r="E297" s="236" t="s">
        <v>1</v>
      </c>
      <c r="F297" s="237" t="s">
        <v>149</v>
      </c>
      <c r="G297" s="234"/>
      <c r="H297" s="236" t="s">
        <v>1</v>
      </c>
      <c r="I297" s="238"/>
      <c r="J297" s="234"/>
      <c r="K297" s="234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148</v>
      </c>
      <c r="AU297" s="243" t="s">
        <v>87</v>
      </c>
      <c r="AV297" s="13" t="s">
        <v>85</v>
      </c>
      <c r="AW297" s="13" t="s">
        <v>33</v>
      </c>
      <c r="AX297" s="13" t="s">
        <v>77</v>
      </c>
      <c r="AY297" s="243" t="s">
        <v>139</v>
      </c>
    </row>
    <row r="298" s="14" customFormat="1">
      <c r="A298" s="14"/>
      <c r="B298" s="244"/>
      <c r="C298" s="245"/>
      <c r="D298" s="235" t="s">
        <v>148</v>
      </c>
      <c r="E298" s="246" t="s">
        <v>1</v>
      </c>
      <c r="F298" s="247" t="s">
        <v>85</v>
      </c>
      <c r="G298" s="245"/>
      <c r="H298" s="248">
        <v>1</v>
      </c>
      <c r="I298" s="249"/>
      <c r="J298" s="245"/>
      <c r="K298" s="245"/>
      <c r="L298" s="250"/>
      <c r="M298" s="251"/>
      <c r="N298" s="252"/>
      <c r="O298" s="252"/>
      <c r="P298" s="252"/>
      <c r="Q298" s="252"/>
      <c r="R298" s="252"/>
      <c r="S298" s="252"/>
      <c r="T298" s="25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4" t="s">
        <v>148</v>
      </c>
      <c r="AU298" s="254" t="s">
        <v>87</v>
      </c>
      <c r="AV298" s="14" t="s">
        <v>87</v>
      </c>
      <c r="AW298" s="14" t="s">
        <v>33</v>
      </c>
      <c r="AX298" s="14" t="s">
        <v>77</v>
      </c>
      <c r="AY298" s="254" t="s">
        <v>139</v>
      </c>
    </row>
    <row r="299" s="13" customFormat="1">
      <c r="A299" s="13"/>
      <c r="B299" s="233"/>
      <c r="C299" s="234"/>
      <c r="D299" s="235" t="s">
        <v>148</v>
      </c>
      <c r="E299" s="236" t="s">
        <v>1</v>
      </c>
      <c r="F299" s="237" t="s">
        <v>150</v>
      </c>
      <c r="G299" s="234"/>
      <c r="H299" s="236" t="s">
        <v>1</v>
      </c>
      <c r="I299" s="238"/>
      <c r="J299" s="234"/>
      <c r="K299" s="234"/>
      <c r="L299" s="239"/>
      <c r="M299" s="240"/>
      <c r="N299" s="241"/>
      <c r="O299" s="241"/>
      <c r="P299" s="241"/>
      <c r="Q299" s="241"/>
      <c r="R299" s="241"/>
      <c r="S299" s="241"/>
      <c r="T299" s="242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3" t="s">
        <v>148</v>
      </c>
      <c r="AU299" s="243" t="s">
        <v>87</v>
      </c>
      <c r="AV299" s="13" t="s">
        <v>85</v>
      </c>
      <c r="AW299" s="13" t="s">
        <v>33</v>
      </c>
      <c r="AX299" s="13" t="s">
        <v>77</v>
      </c>
      <c r="AY299" s="243" t="s">
        <v>139</v>
      </c>
    </row>
    <row r="300" s="14" customFormat="1">
      <c r="A300" s="14"/>
      <c r="B300" s="244"/>
      <c r="C300" s="245"/>
      <c r="D300" s="235" t="s">
        <v>148</v>
      </c>
      <c r="E300" s="246" t="s">
        <v>1</v>
      </c>
      <c r="F300" s="247" t="s">
        <v>85</v>
      </c>
      <c r="G300" s="245"/>
      <c r="H300" s="248">
        <v>1</v>
      </c>
      <c r="I300" s="249"/>
      <c r="J300" s="245"/>
      <c r="K300" s="245"/>
      <c r="L300" s="250"/>
      <c r="M300" s="251"/>
      <c r="N300" s="252"/>
      <c r="O300" s="252"/>
      <c r="P300" s="252"/>
      <c r="Q300" s="252"/>
      <c r="R300" s="252"/>
      <c r="S300" s="252"/>
      <c r="T300" s="25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4" t="s">
        <v>148</v>
      </c>
      <c r="AU300" s="254" t="s">
        <v>87</v>
      </c>
      <c r="AV300" s="14" t="s">
        <v>87</v>
      </c>
      <c r="AW300" s="14" t="s">
        <v>33</v>
      </c>
      <c r="AX300" s="14" t="s">
        <v>77</v>
      </c>
      <c r="AY300" s="254" t="s">
        <v>139</v>
      </c>
    </row>
    <row r="301" s="15" customFormat="1">
      <c r="A301" s="15"/>
      <c r="B301" s="255"/>
      <c r="C301" s="256"/>
      <c r="D301" s="235" t="s">
        <v>148</v>
      </c>
      <c r="E301" s="257" t="s">
        <v>1</v>
      </c>
      <c r="F301" s="258" t="s">
        <v>151</v>
      </c>
      <c r="G301" s="256"/>
      <c r="H301" s="259">
        <v>3</v>
      </c>
      <c r="I301" s="260"/>
      <c r="J301" s="256"/>
      <c r="K301" s="256"/>
      <c r="L301" s="261"/>
      <c r="M301" s="262"/>
      <c r="N301" s="263"/>
      <c r="O301" s="263"/>
      <c r="P301" s="263"/>
      <c r="Q301" s="263"/>
      <c r="R301" s="263"/>
      <c r="S301" s="263"/>
      <c r="T301" s="26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5" t="s">
        <v>148</v>
      </c>
      <c r="AU301" s="265" t="s">
        <v>87</v>
      </c>
      <c r="AV301" s="15" t="s">
        <v>146</v>
      </c>
      <c r="AW301" s="15" t="s">
        <v>33</v>
      </c>
      <c r="AX301" s="15" t="s">
        <v>85</v>
      </c>
      <c r="AY301" s="265" t="s">
        <v>139</v>
      </c>
    </row>
    <row r="302" s="2" customFormat="1" ht="16.5" customHeight="1">
      <c r="A302" s="38"/>
      <c r="B302" s="39"/>
      <c r="C302" s="219" t="s">
        <v>347</v>
      </c>
      <c r="D302" s="219" t="s">
        <v>142</v>
      </c>
      <c r="E302" s="220" t="s">
        <v>348</v>
      </c>
      <c r="F302" s="221" t="s">
        <v>349</v>
      </c>
      <c r="G302" s="222" t="s">
        <v>145</v>
      </c>
      <c r="H302" s="223">
        <v>1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42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0.012</v>
      </c>
      <c r="T302" s="230">
        <f>S302*H302</f>
        <v>0.012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146</v>
      </c>
      <c r="AT302" s="231" t="s">
        <v>142</v>
      </c>
      <c r="AU302" s="231" t="s">
        <v>87</v>
      </c>
      <c r="AY302" s="17" t="s">
        <v>139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85</v>
      </c>
      <c r="BK302" s="232">
        <f>ROUND(I302*H302,2)</f>
        <v>0</v>
      </c>
      <c r="BL302" s="17" t="s">
        <v>146</v>
      </c>
      <c r="BM302" s="231" t="s">
        <v>350</v>
      </c>
    </row>
    <row r="303" s="13" customFormat="1">
      <c r="A303" s="13"/>
      <c r="B303" s="233"/>
      <c r="C303" s="234"/>
      <c r="D303" s="235" t="s">
        <v>148</v>
      </c>
      <c r="E303" s="236" t="s">
        <v>1</v>
      </c>
      <c r="F303" s="237" t="s">
        <v>155</v>
      </c>
      <c r="G303" s="234"/>
      <c r="H303" s="236" t="s">
        <v>1</v>
      </c>
      <c r="I303" s="238"/>
      <c r="J303" s="234"/>
      <c r="K303" s="234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148</v>
      </c>
      <c r="AU303" s="243" t="s">
        <v>87</v>
      </c>
      <c r="AV303" s="13" t="s">
        <v>85</v>
      </c>
      <c r="AW303" s="13" t="s">
        <v>33</v>
      </c>
      <c r="AX303" s="13" t="s">
        <v>77</v>
      </c>
      <c r="AY303" s="243" t="s">
        <v>139</v>
      </c>
    </row>
    <row r="304" s="14" customFormat="1">
      <c r="A304" s="14"/>
      <c r="B304" s="244"/>
      <c r="C304" s="245"/>
      <c r="D304" s="235" t="s">
        <v>148</v>
      </c>
      <c r="E304" s="246" t="s">
        <v>1</v>
      </c>
      <c r="F304" s="247" t="s">
        <v>85</v>
      </c>
      <c r="G304" s="245"/>
      <c r="H304" s="248">
        <v>1</v>
      </c>
      <c r="I304" s="249"/>
      <c r="J304" s="245"/>
      <c r="K304" s="245"/>
      <c r="L304" s="250"/>
      <c r="M304" s="251"/>
      <c r="N304" s="252"/>
      <c r="O304" s="252"/>
      <c r="P304" s="252"/>
      <c r="Q304" s="252"/>
      <c r="R304" s="252"/>
      <c r="S304" s="252"/>
      <c r="T304" s="25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4" t="s">
        <v>148</v>
      </c>
      <c r="AU304" s="254" t="s">
        <v>87</v>
      </c>
      <c r="AV304" s="14" t="s">
        <v>87</v>
      </c>
      <c r="AW304" s="14" t="s">
        <v>33</v>
      </c>
      <c r="AX304" s="14" t="s">
        <v>85</v>
      </c>
      <c r="AY304" s="254" t="s">
        <v>139</v>
      </c>
    </row>
    <row r="305" s="2" customFormat="1" ht="16.5" customHeight="1">
      <c r="A305" s="38"/>
      <c r="B305" s="39"/>
      <c r="C305" s="219" t="s">
        <v>351</v>
      </c>
      <c r="D305" s="219" t="s">
        <v>142</v>
      </c>
      <c r="E305" s="220" t="s">
        <v>352</v>
      </c>
      <c r="F305" s="221" t="s">
        <v>353</v>
      </c>
      <c r="G305" s="222" t="s">
        <v>145</v>
      </c>
      <c r="H305" s="223">
        <v>4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42</v>
      </c>
      <c r="O305" s="91"/>
      <c r="P305" s="229">
        <f>O305*H305</f>
        <v>0</v>
      </c>
      <c r="Q305" s="229">
        <v>0</v>
      </c>
      <c r="R305" s="229">
        <f>Q305*H305</f>
        <v>0</v>
      </c>
      <c r="S305" s="229">
        <v>0.016</v>
      </c>
      <c r="T305" s="230">
        <f>S305*H305</f>
        <v>0.064000000000000001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146</v>
      </c>
      <c r="AT305" s="231" t="s">
        <v>142</v>
      </c>
      <c r="AU305" s="231" t="s">
        <v>87</v>
      </c>
      <c r="AY305" s="17" t="s">
        <v>139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85</v>
      </c>
      <c r="BK305" s="232">
        <f>ROUND(I305*H305,2)</f>
        <v>0</v>
      </c>
      <c r="BL305" s="17" t="s">
        <v>146</v>
      </c>
      <c r="BM305" s="231" t="s">
        <v>354</v>
      </c>
    </row>
    <row r="306" s="13" customFormat="1">
      <c r="A306" s="13"/>
      <c r="B306" s="233"/>
      <c r="C306" s="234"/>
      <c r="D306" s="235" t="s">
        <v>148</v>
      </c>
      <c r="E306" s="236" t="s">
        <v>1</v>
      </c>
      <c r="F306" s="237" t="s">
        <v>159</v>
      </c>
      <c r="G306" s="234"/>
      <c r="H306" s="236" t="s">
        <v>1</v>
      </c>
      <c r="I306" s="238"/>
      <c r="J306" s="234"/>
      <c r="K306" s="234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148</v>
      </c>
      <c r="AU306" s="243" t="s">
        <v>87</v>
      </c>
      <c r="AV306" s="13" t="s">
        <v>85</v>
      </c>
      <c r="AW306" s="13" t="s">
        <v>33</v>
      </c>
      <c r="AX306" s="13" t="s">
        <v>77</v>
      </c>
      <c r="AY306" s="243" t="s">
        <v>139</v>
      </c>
    </row>
    <row r="307" s="14" customFormat="1">
      <c r="A307" s="14"/>
      <c r="B307" s="244"/>
      <c r="C307" s="245"/>
      <c r="D307" s="235" t="s">
        <v>148</v>
      </c>
      <c r="E307" s="246" t="s">
        <v>1</v>
      </c>
      <c r="F307" s="247" t="s">
        <v>85</v>
      </c>
      <c r="G307" s="245"/>
      <c r="H307" s="248">
        <v>1</v>
      </c>
      <c r="I307" s="249"/>
      <c r="J307" s="245"/>
      <c r="K307" s="245"/>
      <c r="L307" s="250"/>
      <c r="M307" s="251"/>
      <c r="N307" s="252"/>
      <c r="O307" s="252"/>
      <c r="P307" s="252"/>
      <c r="Q307" s="252"/>
      <c r="R307" s="252"/>
      <c r="S307" s="252"/>
      <c r="T307" s="253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4" t="s">
        <v>148</v>
      </c>
      <c r="AU307" s="254" t="s">
        <v>87</v>
      </c>
      <c r="AV307" s="14" t="s">
        <v>87</v>
      </c>
      <c r="AW307" s="14" t="s">
        <v>33</v>
      </c>
      <c r="AX307" s="14" t="s">
        <v>77</v>
      </c>
      <c r="AY307" s="254" t="s">
        <v>139</v>
      </c>
    </row>
    <row r="308" s="13" customFormat="1">
      <c r="A308" s="13"/>
      <c r="B308" s="233"/>
      <c r="C308" s="234"/>
      <c r="D308" s="235" t="s">
        <v>148</v>
      </c>
      <c r="E308" s="236" t="s">
        <v>1</v>
      </c>
      <c r="F308" s="237" t="s">
        <v>160</v>
      </c>
      <c r="G308" s="234"/>
      <c r="H308" s="236" t="s">
        <v>1</v>
      </c>
      <c r="I308" s="238"/>
      <c r="J308" s="234"/>
      <c r="K308" s="234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148</v>
      </c>
      <c r="AU308" s="243" t="s">
        <v>87</v>
      </c>
      <c r="AV308" s="13" t="s">
        <v>85</v>
      </c>
      <c r="AW308" s="13" t="s">
        <v>33</v>
      </c>
      <c r="AX308" s="13" t="s">
        <v>77</v>
      </c>
      <c r="AY308" s="243" t="s">
        <v>139</v>
      </c>
    </row>
    <row r="309" s="14" customFormat="1">
      <c r="A309" s="14"/>
      <c r="B309" s="244"/>
      <c r="C309" s="245"/>
      <c r="D309" s="235" t="s">
        <v>148</v>
      </c>
      <c r="E309" s="246" t="s">
        <v>1</v>
      </c>
      <c r="F309" s="247" t="s">
        <v>85</v>
      </c>
      <c r="G309" s="245"/>
      <c r="H309" s="248">
        <v>1</v>
      </c>
      <c r="I309" s="249"/>
      <c r="J309" s="245"/>
      <c r="K309" s="245"/>
      <c r="L309" s="250"/>
      <c r="M309" s="251"/>
      <c r="N309" s="252"/>
      <c r="O309" s="252"/>
      <c r="P309" s="252"/>
      <c r="Q309" s="252"/>
      <c r="R309" s="252"/>
      <c r="S309" s="252"/>
      <c r="T309" s="25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4" t="s">
        <v>148</v>
      </c>
      <c r="AU309" s="254" t="s">
        <v>87</v>
      </c>
      <c r="AV309" s="14" t="s">
        <v>87</v>
      </c>
      <c r="AW309" s="14" t="s">
        <v>33</v>
      </c>
      <c r="AX309" s="14" t="s">
        <v>77</v>
      </c>
      <c r="AY309" s="254" t="s">
        <v>139</v>
      </c>
    </row>
    <row r="310" s="13" customFormat="1">
      <c r="A310" s="13"/>
      <c r="B310" s="233"/>
      <c r="C310" s="234"/>
      <c r="D310" s="235" t="s">
        <v>148</v>
      </c>
      <c r="E310" s="236" t="s">
        <v>1</v>
      </c>
      <c r="F310" s="237" t="s">
        <v>161</v>
      </c>
      <c r="G310" s="234"/>
      <c r="H310" s="236" t="s">
        <v>1</v>
      </c>
      <c r="I310" s="238"/>
      <c r="J310" s="234"/>
      <c r="K310" s="234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148</v>
      </c>
      <c r="AU310" s="243" t="s">
        <v>87</v>
      </c>
      <c r="AV310" s="13" t="s">
        <v>85</v>
      </c>
      <c r="AW310" s="13" t="s">
        <v>33</v>
      </c>
      <c r="AX310" s="13" t="s">
        <v>77</v>
      </c>
      <c r="AY310" s="243" t="s">
        <v>139</v>
      </c>
    </row>
    <row r="311" s="14" customFormat="1">
      <c r="A311" s="14"/>
      <c r="B311" s="244"/>
      <c r="C311" s="245"/>
      <c r="D311" s="235" t="s">
        <v>148</v>
      </c>
      <c r="E311" s="246" t="s">
        <v>1</v>
      </c>
      <c r="F311" s="247" t="s">
        <v>85</v>
      </c>
      <c r="G311" s="245"/>
      <c r="H311" s="248">
        <v>1</v>
      </c>
      <c r="I311" s="249"/>
      <c r="J311" s="245"/>
      <c r="K311" s="245"/>
      <c r="L311" s="250"/>
      <c r="M311" s="251"/>
      <c r="N311" s="252"/>
      <c r="O311" s="252"/>
      <c r="P311" s="252"/>
      <c r="Q311" s="252"/>
      <c r="R311" s="252"/>
      <c r="S311" s="252"/>
      <c r="T311" s="25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4" t="s">
        <v>148</v>
      </c>
      <c r="AU311" s="254" t="s">
        <v>87</v>
      </c>
      <c r="AV311" s="14" t="s">
        <v>87</v>
      </c>
      <c r="AW311" s="14" t="s">
        <v>33</v>
      </c>
      <c r="AX311" s="14" t="s">
        <v>77</v>
      </c>
      <c r="AY311" s="254" t="s">
        <v>139</v>
      </c>
    </row>
    <row r="312" s="13" customFormat="1">
      <c r="A312" s="13"/>
      <c r="B312" s="233"/>
      <c r="C312" s="234"/>
      <c r="D312" s="235" t="s">
        <v>148</v>
      </c>
      <c r="E312" s="236" t="s">
        <v>1</v>
      </c>
      <c r="F312" s="237" t="s">
        <v>162</v>
      </c>
      <c r="G312" s="234"/>
      <c r="H312" s="236" t="s">
        <v>1</v>
      </c>
      <c r="I312" s="238"/>
      <c r="J312" s="234"/>
      <c r="K312" s="234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148</v>
      </c>
      <c r="AU312" s="243" t="s">
        <v>87</v>
      </c>
      <c r="AV312" s="13" t="s">
        <v>85</v>
      </c>
      <c r="AW312" s="13" t="s">
        <v>33</v>
      </c>
      <c r="AX312" s="13" t="s">
        <v>77</v>
      </c>
      <c r="AY312" s="243" t="s">
        <v>139</v>
      </c>
    </row>
    <row r="313" s="14" customFormat="1">
      <c r="A313" s="14"/>
      <c r="B313" s="244"/>
      <c r="C313" s="245"/>
      <c r="D313" s="235" t="s">
        <v>148</v>
      </c>
      <c r="E313" s="246" t="s">
        <v>1</v>
      </c>
      <c r="F313" s="247" t="s">
        <v>85</v>
      </c>
      <c r="G313" s="245"/>
      <c r="H313" s="248">
        <v>1</v>
      </c>
      <c r="I313" s="249"/>
      <c r="J313" s="245"/>
      <c r="K313" s="245"/>
      <c r="L313" s="250"/>
      <c r="M313" s="251"/>
      <c r="N313" s="252"/>
      <c r="O313" s="252"/>
      <c r="P313" s="252"/>
      <c r="Q313" s="252"/>
      <c r="R313" s="252"/>
      <c r="S313" s="252"/>
      <c r="T313" s="25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4" t="s">
        <v>148</v>
      </c>
      <c r="AU313" s="254" t="s">
        <v>87</v>
      </c>
      <c r="AV313" s="14" t="s">
        <v>87</v>
      </c>
      <c r="AW313" s="14" t="s">
        <v>33</v>
      </c>
      <c r="AX313" s="14" t="s">
        <v>77</v>
      </c>
      <c r="AY313" s="254" t="s">
        <v>139</v>
      </c>
    </row>
    <row r="314" s="15" customFormat="1">
      <c r="A314" s="15"/>
      <c r="B314" s="255"/>
      <c r="C314" s="256"/>
      <c r="D314" s="235" t="s">
        <v>148</v>
      </c>
      <c r="E314" s="257" t="s">
        <v>1</v>
      </c>
      <c r="F314" s="258" t="s">
        <v>151</v>
      </c>
      <c r="G314" s="256"/>
      <c r="H314" s="259">
        <v>4</v>
      </c>
      <c r="I314" s="260"/>
      <c r="J314" s="256"/>
      <c r="K314" s="256"/>
      <c r="L314" s="261"/>
      <c r="M314" s="262"/>
      <c r="N314" s="263"/>
      <c r="O314" s="263"/>
      <c r="P314" s="263"/>
      <c r="Q314" s="263"/>
      <c r="R314" s="263"/>
      <c r="S314" s="263"/>
      <c r="T314" s="264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5" t="s">
        <v>148</v>
      </c>
      <c r="AU314" s="265" t="s">
        <v>87</v>
      </c>
      <c r="AV314" s="15" t="s">
        <v>146</v>
      </c>
      <c r="AW314" s="15" t="s">
        <v>33</v>
      </c>
      <c r="AX314" s="15" t="s">
        <v>85</v>
      </c>
      <c r="AY314" s="265" t="s">
        <v>139</v>
      </c>
    </row>
    <row r="315" s="2" customFormat="1" ht="16.5" customHeight="1">
      <c r="A315" s="38"/>
      <c r="B315" s="39"/>
      <c r="C315" s="219" t="s">
        <v>355</v>
      </c>
      <c r="D315" s="219" t="s">
        <v>142</v>
      </c>
      <c r="E315" s="220" t="s">
        <v>356</v>
      </c>
      <c r="F315" s="221" t="s">
        <v>357</v>
      </c>
      <c r="G315" s="222" t="s">
        <v>145</v>
      </c>
      <c r="H315" s="223">
        <v>1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42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0.025000000000000001</v>
      </c>
      <c r="T315" s="230">
        <f>S315*H315</f>
        <v>0.025000000000000001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146</v>
      </c>
      <c r="AT315" s="231" t="s">
        <v>142</v>
      </c>
      <c r="AU315" s="231" t="s">
        <v>87</v>
      </c>
      <c r="AY315" s="17" t="s">
        <v>139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85</v>
      </c>
      <c r="BK315" s="232">
        <f>ROUND(I315*H315,2)</f>
        <v>0</v>
      </c>
      <c r="BL315" s="17" t="s">
        <v>146</v>
      </c>
      <c r="BM315" s="231" t="s">
        <v>358</v>
      </c>
    </row>
    <row r="316" s="13" customFormat="1">
      <c r="A316" s="13"/>
      <c r="B316" s="233"/>
      <c r="C316" s="234"/>
      <c r="D316" s="235" t="s">
        <v>148</v>
      </c>
      <c r="E316" s="236" t="s">
        <v>1</v>
      </c>
      <c r="F316" s="237" t="s">
        <v>195</v>
      </c>
      <c r="G316" s="234"/>
      <c r="H316" s="236" t="s">
        <v>1</v>
      </c>
      <c r="I316" s="238"/>
      <c r="J316" s="234"/>
      <c r="K316" s="234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148</v>
      </c>
      <c r="AU316" s="243" t="s">
        <v>87</v>
      </c>
      <c r="AV316" s="13" t="s">
        <v>85</v>
      </c>
      <c r="AW316" s="13" t="s">
        <v>33</v>
      </c>
      <c r="AX316" s="13" t="s">
        <v>77</v>
      </c>
      <c r="AY316" s="243" t="s">
        <v>139</v>
      </c>
    </row>
    <row r="317" s="14" customFormat="1">
      <c r="A317" s="14"/>
      <c r="B317" s="244"/>
      <c r="C317" s="245"/>
      <c r="D317" s="235" t="s">
        <v>148</v>
      </c>
      <c r="E317" s="246" t="s">
        <v>1</v>
      </c>
      <c r="F317" s="247" t="s">
        <v>85</v>
      </c>
      <c r="G317" s="245"/>
      <c r="H317" s="248">
        <v>1</v>
      </c>
      <c r="I317" s="249"/>
      <c r="J317" s="245"/>
      <c r="K317" s="245"/>
      <c r="L317" s="250"/>
      <c r="M317" s="251"/>
      <c r="N317" s="252"/>
      <c r="O317" s="252"/>
      <c r="P317" s="252"/>
      <c r="Q317" s="252"/>
      <c r="R317" s="252"/>
      <c r="S317" s="252"/>
      <c r="T317" s="25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4" t="s">
        <v>148</v>
      </c>
      <c r="AU317" s="254" t="s">
        <v>87</v>
      </c>
      <c r="AV317" s="14" t="s">
        <v>87</v>
      </c>
      <c r="AW317" s="14" t="s">
        <v>33</v>
      </c>
      <c r="AX317" s="14" t="s">
        <v>85</v>
      </c>
      <c r="AY317" s="254" t="s">
        <v>139</v>
      </c>
    </row>
    <row r="318" s="2" customFormat="1" ht="16.5" customHeight="1">
      <c r="A318" s="38"/>
      <c r="B318" s="39"/>
      <c r="C318" s="219" t="s">
        <v>359</v>
      </c>
      <c r="D318" s="219" t="s">
        <v>142</v>
      </c>
      <c r="E318" s="220" t="s">
        <v>360</v>
      </c>
      <c r="F318" s="221" t="s">
        <v>361</v>
      </c>
      <c r="G318" s="222" t="s">
        <v>145</v>
      </c>
      <c r="H318" s="223">
        <v>3</v>
      </c>
      <c r="I318" s="224"/>
      <c r="J318" s="225">
        <f>ROUND(I318*H318,2)</f>
        <v>0</v>
      </c>
      <c r="K318" s="226"/>
      <c r="L318" s="44"/>
      <c r="M318" s="227" t="s">
        <v>1</v>
      </c>
      <c r="N318" s="228" t="s">
        <v>42</v>
      </c>
      <c r="O318" s="91"/>
      <c r="P318" s="229">
        <f>O318*H318</f>
        <v>0</v>
      </c>
      <c r="Q318" s="229">
        <v>0</v>
      </c>
      <c r="R318" s="229">
        <f>Q318*H318</f>
        <v>0</v>
      </c>
      <c r="S318" s="229">
        <v>0.27600000000000002</v>
      </c>
      <c r="T318" s="230">
        <f>S318*H318</f>
        <v>0.82800000000000007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31" t="s">
        <v>146</v>
      </c>
      <c r="AT318" s="231" t="s">
        <v>142</v>
      </c>
      <c r="AU318" s="231" t="s">
        <v>87</v>
      </c>
      <c r="AY318" s="17" t="s">
        <v>139</v>
      </c>
      <c r="BE318" s="232">
        <f>IF(N318="základní",J318,0)</f>
        <v>0</v>
      </c>
      <c r="BF318" s="232">
        <f>IF(N318="snížená",J318,0)</f>
        <v>0</v>
      </c>
      <c r="BG318" s="232">
        <f>IF(N318="zákl. přenesená",J318,0)</f>
        <v>0</v>
      </c>
      <c r="BH318" s="232">
        <f>IF(N318="sníž. přenesená",J318,0)</f>
        <v>0</v>
      </c>
      <c r="BI318" s="232">
        <f>IF(N318="nulová",J318,0)</f>
        <v>0</v>
      </c>
      <c r="BJ318" s="17" t="s">
        <v>85</v>
      </c>
      <c r="BK318" s="232">
        <f>ROUND(I318*H318,2)</f>
        <v>0</v>
      </c>
      <c r="BL318" s="17" t="s">
        <v>146</v>
      </c>
      <c r="BM318" s="231" t="s">
        <v>362</v>
      </c>
    </row>
    <row r="319" s="13" customFormat="1">
      <c r="A319" s="13"/>
      <c r="B319" s="233"/>
      <c r="C319" s="234"/>
      <c r="D319" s="235" t="s">
        <v>148</v>
      </c>
      <c r="E319" s="236" t="s">
        <v>1</v>
      </c>
      <c r="F319" s="237" t="s">
        <v>166</v>
      </c>
      <c r="G319" s="234"/>
      <c r="H319" s="236" t="s">
        <v>1</v>
      </c>
      <c r="I319" s="238"/>
      <c r="J319" s="234"/>
      <c r="K319" s="234"/>
      <c r="L319" s="239"/>
      <c r="M319" s="240"/>
      <c r="N319" s="241"/>
      <c r="O319" s="241"/>
      <c r="P319" s="241"/>
      <c r="Q319" s="241"/>
      <c r="R319" s="241"/>
      <c r="S319" s="241"/>
      <c r="T319" s="24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3" t="s">
        <v>148</v>
      </c>
      <c r="AU319" s="243" t="s">
        <v>87</v>
      </c>
      <c r="AV319" s="13" t="s">
        <v>85</v>
      </c>
      <c r="AW319" s="13" t="s">
        <v>33</v>
      </c>
      <c r="AX319" s="13" t="s">
        <v>77</v>
      </c>
      <c r="AY319" s="243" t="s">
        <v>139</v>
      </c>
    </row>
    <row r="320" s="14" customFormat="1">
      <c r="A320" s="14"/>
      <c r="B320" s="244"/>
      <c r="C320" s="245"/>
      <c r="D320" s="235" t="s">
        <v>148</v>
      </c>
      <c r="E320" s="246" t="s">
        <v>1</v>
      </c>
      <c r="F320" s="247" t="s">
        <v>85</v>
      </c>
      <c r="G320" s="245"/>
      <c r="H320" s="248">
        <v>1</v>
      </c>
      <c r="I320" s="249"/>
      <c r="J320" s="245"/>
      <c r="K320" s="245"/>
      <c r="L320" s="250"/>
      <c r="M320" s="251"/>
      <c r="N320" s="252"/>
      <c r="O320" s="252"/>
      <c r="P320" s="252"/>
      <c r="Q320" s="252"/>
      <c r="R320" s="252"/>
      <c r="S320" s="252"/>
      <c r="T320" s="25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4" t="s">
        <v>148</v>
      </c>
      <c r="AU320" s="254" t="s">
        <v>87</v>
      </c>
      <c r="AV320" s="14" t="s">
        <v>87</v>
      </c>
      <c r="AW320" s="14" t="s">
        <v>33</v>
      </c>
      <c r="AX320" s="14" t="s">
        <v>77</v>
      </c>
      <c r="AY320" s="254" t="s">
        <v>139</v>
      </c>
    </row>
    <row r="321" s="13" customFormat="1">
      <c r="A321" s="13"/>
      <c r="B321" s="233"/>
      <c r="C321" s="234"/>
      <c r="D321" s="235" t="s">
        <v>148</v>
      </c>
      <c r="E321" s="236" t="s">
        <v>1</v>
      </c>
      <c r="F321" s="237" t="s">
        <v>167</v>
      </c>
      <c r="G321" s="234"/>
      <c r="H321" s="236" t="s">
        <v>1</v>
      </c>
      <c r="I321" s="238"/>
      <c r="J321" s="234"/>
      <c r="K321" s="234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148</v>
      </c>
      <c r="AU321" s="243" t="s">
        <v>87</v>
      </c>
      <c r="AV321" s="13" t="s">
        <v>85</v>
      </c>
      <c r="AW321" s="13" t="s">
        <v>33</v>
      </c>
      <c r="AX321" s="13" t="s">
        <v>77</v>
      </c>
      <c r="AY321" s="243" t="s">
        <v>139</v>
      </c>
    </row>
    <row r="322" s="14" customFormat="1">
      <c r="A322" s="14"/>
      <c r="B322" s="244"/>
      <c r="C322" s="245"/>
      <c r="D322" s="235" t="s">
        <v>148</v>
      </c>
      <c r="E322" s="246" t="s">
        <v>1</v>
      </c>
      <c r="F322" s="247" t="s">
        <v>85</v>
      </c>
      <c r="G322" s="245"/>
      <c r="H322" s="248">
        <v>1</v>
      </c>
      <c r="I322" s="249"/>
      <c r="J322" s="245"/>
      <c r="K322" s="245"/>
      <c r="L322" s="250"/>
      <c r="M322" s="251"/>
      <c r="N322" s="252"/>
      <c r="O322" s="252"/>
      <c r="P322" s="252"/>
      <c r="Q322" s="252"/>
      <c r="R322" s="252"/>
      <c r="S322" s="252"/>
      <c r="T322" s="253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4" t="s">
        <v>148</v>
      </c>
      <c r="AU322" s="254" t="s">
        <v>87</v>
      </c>
      <c r="AV322" s="14" t="s">
        <v>87</v>
      </c>
      <c r="AW322" s="14" t="s">
        <v>33</v>
      </c>
      <c r="AX322" s="14" t="s">
        <v>77</v>
      </c>
      <c r="AY322" s="254" t="s">
        <v>139</v>
      </c>
    </row>
    <row r="323" s="13" customFormat="1">
      <c r="A323" s="13"/>
      <c r="B323" s="233"/>
      <c r="C323" s="234"/>
      <c r="D323" s="235" t="s">
        <v>148</v>
      </c>
      <c r="E323" s="236" t="s">
        <v>1</v>
      </c>
      <c r="F323" s="237" t="s">
        <v>168</v>
      </c>
      <c r="G323" s="234"/>
      <c r="H323" s="236" t="s">
        <v>1</v>
      </c>
      <c r="I323" s="238"/>
      <c r="J323" s="234"/>
      <c r="K323" s="234"/>
      <c r="L323" s="239"/>
      <c r="M323" s="240"/>
      <c r="N323" s="241"/>
      <c r="O323" s="241"/>
      <c r="P323" s="241"/>
      <c r="Q323" s="241"/>
      <c r="R323" s="241"/>
      <c r="S323" s="241"/>
      <c r="T323" s="242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3" t="s">
        <v>148</v>
      </c>
      <c r="AU323" s="243" t="s">
        <v>87</v>
      </c>
      <c r="AV323" s="13" t="s">
        <v>85</v>
      </c>
      <c r="AW323" s="13" t="s">
        <v>33</v>
      </c>
      <c r="AX323" s="13" t="s">
        <v>77</v>
      </c>
      <c r="AY323" s="243" t="s">
        <v>139</v>
      </c>
    </row>
    <row r="324" s="14" customFormat="1">
      <c r="A324" s="14"/>
      <c r="B324" s="244"/>
      <c r="C324" s="245"/>
      <c r="D324" s="235" t="s">
        <v>148</v>
      </c>
      <c r="E324" s="246" t="s">
        <v>1</v>
      </c>
      <c r="F324" s="247" t="s">
        <v>85</v>
      </c>
      <c r="G324" s="245"/>
      <c r="H324" s="248">
        <v>1</v>
      </c>
      <c r="I324" s="249"/>
      <c r="J324" s="245"/>
      <c r="K324" s="245"/>
      <c r="L324" s="250"/>
      <c r="M324" s="251"/>
      <c r="N324" s="252"/>
      <c r="O324" s="252"/>
      <c r="P324" s="252"/>
      <c r="Q324" s="252"/>
      <c r="R324" s="252"/>
      <c r="S324" s="252"/>
      <c r="T324" s="25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4" t="s">
        <v>148</v>
      </c>
      <c r="AU324" s="254" t="s">
        <v>87</v>
      </c>
      <c r="AV324" s="14" t="s">
        <v>87</v>
      </c>
      <c r="AW324" s="14" t="s">
        <v>33</v>
      </c>
      <c r="AX324" s="14" t="s">
        <v>77</v>
      </c>
      <c r="AY324" s="254" t="s">
        <v>139</v>
      </c>
    </row>
    <row r="325" s="15" customFormat="1">
      <c r="A325" s="15"/>
      <c r="B325" s="255"/>
      <c r="C325" s="256"/>
      <c r="D325" s="235" t="s">
        <v>148</v>
      </c>
      <c r="E325" s="257" t="s">
        <v>1</v>
      </c>
      <c r="F325" s="258" t="s">
        <v>151</v>
      </c>
      <c r="G325" s="256"/>
      <c r="H325" s="259">
        <v>3</v>
      </c>
      <c r="I325" s="260"/>
      <c r="J325" s="256"/>
      <c r="K325" s="256"/>
      <c r="L325" s="261"/>
      <c r="M325" s="262"/>
      <c r="N325" s="263"/>
      <c r="O325" s="263"/>
      <c r="P325" s="263"/>
      <c r="Q325" s="263"/>
      <c r="R325" s="263"/>
      <c r="S325" s="263"/>
      <c r="T325" s="26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5" t="s">
        <v>148</v>
      </c>
      <c r="AU325" s="265" t="s">
        <v>87</v>
      </c>
      <c r="AV325" s="15" t="s">
        <v>146</v>
      </c>
      <c r="AW325" s="15" t="s">
        <v>33</v>
      </c>
      <c r="AX325" s="15" t="s">
        <v>85</v>
      </c>
      <c r="AY325" s="265" t="s">
        <v>139</v>
      </c>
    </row>
    <row r="326" s="2" customFormat="1" ht="16.5" customHeight="1">
      <c r="A326" s="38"/>
      <c r="B326" s="39"/>
      <c r="C326" s="219" t="s">
        <v>363</v>
      </c>
      <c r="D326" s="219" t="s">
        <v>142</v>
      </c>
      <c r="E326" s="220" t="s">
        <v>364</v>
      </c>
      <c r="F326" s="221" t="s">
        <v>365</v>
      </c>
      <c r="G326" s="222" t="s">
        <v>312</v>
      </c>
      <c r="H326" s="223">
        <v>18.25</v>
      </c>
      <c r="I326" s="224"/>
      <c r="J326" s="225">
        <f>ROUND(I326*H326,2)</f>
        <v>0</v>
      </c>
      <c r="K326" s="226"/>
      <c r="L326" s="44"/>
      <c r="M326" s="227" t="s">
        <v>1</v>
      </c>
      <c r="N326" s="228" t="s">
        <v>42</v>
      </c>
      <c r="O326" s="91"/>
      <c r="P326" s="229">
        <f>O326*H326</f>
        <v>0</v>
      </c>
      <c r="Q326" s="229">
        <v>0</v>
      </c>
      <c r="R326" s="229">
        <f>Q326*H326</f>
        <v>0</v>
      </c>
      <c r="S326" s="229">
        <v>0.042000000000000003</v>
      </c>
      <c r="T326" s="230">
        <f>S326*H326</f>
        <v>0.76650000000000007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31" t="s">
        <v>146</v>
      </c>
      <c r="AT326" s="231" t="s">
        <v>142</v>
      </c>
      <c r="AU326" s="231" t="s">
        <v>87</v>
      </c>
      <c r="AY326" s="17" t="s">
        <v>139</v>
      </c>
      <c r="BE326" s="232">
        <f>IF(N326="základní",J326,0)</f>
        <v>0</v>
      </c>
      <c r="BF326" s="232">
        <f>IF(N326="snížená",J326,0)</f>
        <v>0</v>
      </c>
      <c r="BG326" s="232">
        <f>IF(N326="zákl. přenesená",J326,0)</f>
        <v>0</v>
      </c>
      <c r="BH326" s="232">
        <f>IF(N326="sníž. přenesená",J326,0)</f>
        <v>0</v>
      </c>
      <c r="BI326" s="232">
        <f>IF(N326="nulová",J326,0)</f>
        <v>0</v>
      </c>
      <c r="BJ326" s="17" t="s">
        <v>85</v>
      </c>
      <c r="BK326" s="232">
        <f>ROUND(I326*H326,2)</f>
        <v>0</v>
      </c>
      <c r="BL326" s="17" t="s">
        <v>146</v>
      </c>
      <c r="BM326" s="231" t="s">
        <v>366</v>
      </c>
    </row>
    <row r="327" s="13" customFormat="1">
      <c r="A327" s="13"/>
      <c r="B327" s="233"/>
      <c r="C327" s="234"/>
      <c r="D327" s="235" t="s">
        <v>148</v>
      </c>
      <c r="E327" s="236" t="s">
        <v>1</v>
      </c>
      <c r="F327" s="237" t="s">
        <v>174</v>
      </c>
      <c r="G327" s="234"/>
      <c r="H327" s="236" t="s">
        <v>1</v>
      </c>
      <c r="I327" s="238"/>
      <c r="J327" s="234"/>
      <c r="K327" s="234"/>
      <c r="L327" s="239"/>
      <c r="M327" s="240"/>
      <c r="N327" s="241"/>
      <c r="O327" s="241"/>
      <c r="P327" s="241"/>
      <c r="Q327" s="241"/>
      <c r="R327" s="241"/>
      <c r="S327" s="241"/>
      <c r="T327" s="242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3" t="s">
        <v>148</v>
      </c>
      <c r="AU327" s="243" t="s">
        <v>87</v>
      </c>
      <c r="AV327" s="13" t="s">
        <v>85</v>
      </c>
      <c r="AW327" s="13" t="s">
        <v>33</v>
      </c>
      <c r="AX327" s="13" t="s">
        <v>77</v>
      </c>
      <c r="AY327" s="243" t="s">
        <v>139</v>
      </c>
    </row>
    <row r="328" s="14" customFormat="1">
      <c r="A328" s="14"/>
      <c r="B328" s="244"/>
      <c r="C328" s="245"/>
      <c r="D328" s="235" t="s">
        <v>148</v>
      </c>
      <c r="E328" s="246" t="s">
        <v>1</v>
      </c>
      <c r="F328" s="247" t="s">
        <v>367</v>
      </c>
      <c r="G328" s="245"/>
      <c r="H328" s="248">
        <v>6.25</v>
      </c>
      <c r="I328" s="249"/>
      <c r="J328" s="245"/>
      <c r="K328" s="245"/>
      <c r="L328" s="250"/>
      <c r="M328" s="251"/>
      <c r="N328" s="252"/>
      <c r="O328" s="252"/>
      <c r="P328" s="252"/>
      <c r="Q328" s="252"/>
      <c r="R328" s="252"/>
      <c r="S328" s="252"/>
      <c r="T328" s="253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4" t="s">
        <v>148</v>
      </c>
      <c r="AU328" s="254" t="s">
        <v>87</v>
      </c>
      <c r="AV328" s="14" t="s">
        <v>87</v>
      </c>
      <c r="AW328" s="14" t="s">
        <v>33</v>
      </c>
      <c r="AX328" s="14" t="s">
        <v>77</v>
      </c>
      <c r="AY328" s="254" t="s">
        <v>139</v>
      </c>
    </row>
    <row r="329" s="13" customFormat="1">
      <c r="A329" s="13"/>
      <c r="B329" s="233"/>
      <c r="C329" s="234"/>
      <c r="D329" s="235" t="s">
        <v>148</v>
      </c>
      <c r="E329" s="236" t="s">
        <v>1</v>
      </c>
      <c r="F329" s="237" t="s">
        <v>176</v>
      </c>
      <c r="G329" s="234"/>
      <c r="H329" s="236" t="s">
        <v>1</v>
      </c>
      <c r="I329" s="238"/>
      <c r="J329" s="234"/>
      <c r="K329" s="234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148</v>
      </c>
      <c r="AU329" s="243" t="s">
        <v>87</v>
      </c>
      <c r="AV329" s="13" t="s">
        <v>85</v>
      </c>
      <c r="AW329" s="13" t="s">
        <v>33</v>
      </c>
      <c r="AX329" s="13" t="s">
        <v>77</v>
      </c>
      <c r="AY329" s="243" t="s">
        <v>139</v>
      </c>
    </row>
    <row r="330" s="14" customFormat="1">
      <c r="A330" s="14"/>
      <c r="B330" s="244"/>
      <c r="C330" s="245"/>
      <c r="D330" s="235" t="s">
        <v>148</v>
      </c>
      <c r="E330" s="246" t="s">
        <v>1</v>
      </c>
      <c r="F330" s="247" t="s">
        <v>368</v>
      </c>
      <c r="G330" s="245"/>
      <c r="H330" s="248">
        <v>12</v>
      </c>
      <c r="I330" s="249"/>
      <c r="J330" s="245"/>
      <c r="K330" s="245"/>
      <c r="L330" s="250"/>
      <c r="M330" s="251"/>
      <c r="N330" s="252"/>
      <c r="O330" s="252"/>
      <c r="P330" s="252"/>
      <c r="Q330" s="252"/>
      <c r="R330" s="252"/>
      <c r="S330" s="252"/>
      <c r="T330" s="25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4" t="s">
        <v>148</v>
      </c>
      <c r="AU330" s="254" t="s">
        <v>87</v>
      </c>
      <c r="AV330" s="14" t="s">
        <v>87</v>
      </c>
      <c r="AW330" s="14" t="s">
        <v>33</v>
      </c>
      <c r="AX330" s="14" t="s">
        <v>77</v>
      </c>
      <c r="AY330" s="254" t="s">
        <v>139</v>
      </c>
    </row>
    <row r="331" s="15" customFormat="1">
      <c r="A331" s="15"/>
      <c r="B331" s="255"/>
      <c r="C331" s="256"/>
      <c r="D331" s="235" t="s">
        <v>148</v>
      </c>
      <c r="E331" s="257" t="s">
        <v>1</v>
      </c>
      <c r="F331" s="258" t="s">
        <v>151</v>
      </c>
      <c r="G331" s="256"/>
      <c r="H331" s="259">
        <v>18.25</v>
      </c>
      <c r="I331" s="260"/>
      <c r="J331" s="256"/>
      <c r="K331" s="256"/>
      <c r="L331" s="261"/>
      <c r="M331" s="262"/>
      <c r="N331" s="263"/>
      <c r="O331" s="263"/>
      <c r="P331" s="263"/>
      <c r="Q331" s="263"/>
      <c r="R331" s="263"/>
      <c r="S331" s="263"/>
      <c r="T331" s="26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5" t="s">
        <v>148</v>
      </c>
      <c r="AU331" s="265" t="s">
        <v>87</v>
      </c>
      <c r="AV331" s="15" t="s">
        <v>146</v>
      </c>
      <c r="AW331" s="15" t="s">
        <v>33</v>
      </c>
      <c r="AX331" s="15" t="s">
        <v>85</v>
      </c>
      <c r="AY331" s="265" t="s">
        <v>139</v>
      </c>
    </row>
    <row r="332" s="2" customFormat="1" ht="16.5" customHeight="1">
      <c r="A332" s="38"/>
      <c r="B332" s="39"/>
      <c r="C332" s="219" t="s">
        <v>369</v>
      </c>
      <c r="D332" s="219" t="s">
        <v>142</v>
      </c>
      <c r="E332" s="220" t="s">
        <v>370</v>
      </c>
      <c r="F332" s="221" t="s">
        <v>371</v>
      </c>
      <c r="G332" s="222" t="s">
        <v>200</v>
      </c>
      <c r="H332" s="223">
        <v>4.3150000000000004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42</v>
      </c>
      <c r="O332" s="91"/>
      <c r="P332" s="229">
        <f>O332*H332</f>
        <v>0</v>
      </c>
      <c r="Q332" s="229">
        <v>0</v>
      </c>
      <c r="R332" s="229">
        <f>Q332*H332</f>
        <v>0</v>
      </c>
      <c r="S332" s="229">
        <v>0.068000000000000005</v>
      </c>
      <c r="T332" s="230">
        <f>S332*H332</f>
        <v>0.29342000000000007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146</v>
      </c>
      <c r="AT332" s="231" t="s">
        <v>142</v>
      </c>
      <c r="AU332" s="231" t="s">
        <v>87</v>
      </c>
      <c r="AY332" s="17" t="s">
        <v>139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85</v>
      </c>
      <c r="BK332" s="232">
        <f>ROUND(I332*H332,2)</f>
        <v>0</v>
      </c>
      <c r="BL332" s="17" t="s">
        <v>146</v>
      </c>
      <c r="BM332" s="231" t="s">
        <v>372</v>
      </c>
    </row>
    <row r="333" s="13" customFormat="1">
      <c r="A333" s="13"/>
      <c r="B333" s="233"/>
      <c r="C333" s="234"/>
      <c r="D333" s="235" t="s">
        <v>148</v>
      </c>
      <c r="E333" s="236" t="s">
        <v>1</v>
      </c>
      <c r="F333" s="237" t="s">
        <v>373</v>
      </c>
      <c r="G333" s="234"/>
      <c r="H333" s="236" t="s">
        <v>1</v>
      </c>
      <c r="I333" s="238"/>
      <c r="J333" s="234"/>
      <c r="K333" s="234"/>
      <c r="L333" s="239"/>
      <c r="M333" s="240"/>
      <c r="N333" s="241"/>
      <c r="O333" s="241"/>
      <c r="P333" s="241"/>
      <c r="Q333" s="241"/>
      <c r="R333" s="241"/>
      <c r="S333" s="241"/>
      <c r="T333" s="24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3" t="s">
        <v>148</v>
      </c>
      <c r="AU333" s="243" t="s">
        <v>87</v>
      </c>
      <c r="AV333" s="13" t="s">
        <v>85</v>
      </c>
      <c r="AW333" s="13" t="s">
        <v>33</v>
      </c>
      <c r="AX333" s="13" t="s">
        <v>77</v>
      </c>
      <c r="AY333" s="243" t="s">
        <v>139</v>
      </c>
    </row>
    <row r="334" s="14" customFormat="1">
      <c r="A334" s="14"/>
      <c r="B334" s="244"/>
      <c r="C334" s="245"/>
      <c r="D334" s="235" t="s">
        <v>148</v>
      </c>
      <c r="E334" s="246" t="s">
        <v>1</v>
      </c>
      <c r="F334" s="247" t="s">
        <v>374</v>
      </c>
      <c r="G334" s="245"/>
      <c r="H334" s="248">
        <v>3.1000000000000001</v>
      </c>
      <c r="I334" s="249"/>
      <c r="J334" s="245"/>
      <c r="K334" s="245"/>
      <c r="L334" s="250"/>
      <c r="M334" s="251"/>
      <c r="N334" s="252"/>
      <c r="O334" s="252"/>
      <c r="P334" s="252"/>
      <c r="Q334" s="252"/>
      <c r="R334" s="252"/>
      <c r="S334" s="252"/>
      <c r="T334" s="25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4" t="s">
        <v>148</v>
      </c>
      <c r="AU334" s="254" t="s">
        <v>87</v>
      </c>
      <c r="AV334" s="14" t="s">
        <v>87</v>
      </c>
      <c r="AW334" s="14" t="s">
        <v>33</v>
      </c>
      <c r="AX334" s="14" t="s">
        <v>77</v>
      </c>
      <c r="AY334" s="254" t="s">
        <v>139</v>
      </c>
    </row>
    <row r="335" s="13" customFormat="1">
      <c r="A335" s="13"/>
      <c r="B335" s="233"/>
      <c r="C335" s="234"/>
      <c r="D335" s="235" t="s">
        <v>148</v>
      </c>
      <c r="E335" s="236" t="s">
        <v>1</v>
      </c>
      <c r="F335" s="237" t="s">
        <v>375</v>
      </c>
      <c r="G335" s="234"/>
      <c r="H335" s="236" t="s">
        <v>1</v>
      </c>
      <c r="I335" s="238"/>
      <c r="J335" s="234"/>
      <c r="K335" s="234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148</v>
      </c>
      <c r="AU335" s="243" t="s">
        <v>87</v>
      </c>
      <c r="AV335" s="13" t="s">
        <v>85</v>
      </c>
      <c r="AW335" s="13" t="s">
        <v>33</v>
      </c>
      <c r="AX335" s="13" t="s">
        <v>77</v>
      </c>
      <c r="AY335" s="243" t="s">
        <v>139</v>
      </c>
    </row>
    <row r="336" s="14" customFormat="1">
      <c r="A336" s="14"/>
      <c r="B336" s="244"/>
      <c r="C336" s="245"/>
      <c r="D336" s="235" t="s">
        <v>148</v>
      </c>
      <c r="E336" s="246" t="s">
        <v>1</v>
      </c>
      <c r="F336" s="247" t="s">
        <v>376</v>
      </c>
      <c r="G336" s="245"/>
      <c r="H336" s="248">
        <v>1.2150000000000001</v>
      </c>
      <c r="I336" s="249"/>
      <c r="J336" s="245"/>
      <c r="K336" s="245"/>
      <c r="L336" s="250"/>
      <c r="M336" s="251"/>
      <c r="N336" s="252"/>
      <c r="O336" s="252"/>
      <c r="P336" s="252"/>
      <c r="Q336" s="252"/>
      <c r="R336" s="252"/>
      <c r="S336" s="252"/>
      <c r="T336" s="25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4" t="s">
        <v>148</v>
      </c>
      <c r="AU336" s="254" t="s">
        <v>87</v>
      </c>
      <c r="AV336" s="14" t="s">
        <v>87</v>
      </c>
      <c r="AW336" s="14" t="s">
        <v>33</v>
      </c>
      <c r="AX336" s="14" t="s">
        <v>77</v>
      </c>
      <c r="AY336" s="254" t="s">
        <v>139</v>
      </c>
    </row>
    <row r="337" s="15" customFormat="1">
      <c r="A337" s="15"/>
      <c r="B337" s="255"/>
      <c r="C337" s="256"/>
      <c r="D337" s="235" t="s">
        <v>148</v>
      </c>
      <c r="E337" s="257" t="s">
        <v>1</v>
      </c>
      <c r="F337" s="258" t="s">
        <v>151</v>
      </c>
      <c r="G337" s="256"/>
      <c r="H337" s="259">
        <v>4.3150000000000004</v>
      </c>
      <c r="I337" s="260"/>
      <c r="J337" s="256"/>
      <c r="K337" s="256"/>
      <c r="L337" s="261"/>
      <c r="M337" s="262"/>
      <c r="N337" s="263"/>
      <c r="O337" s="263"/>
      <c r="P337" s="263"/>
      <c r="Q337" s="263"/>
      <c r="R337" s="263"/>
      <c r="S337" s="263"/>
      <c r="T337" s="264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5" t="s">
        <v>148</v>
      </c>
      <c r="AU337" s="265" t="s">
        <v>87</v>
      </c>
      <c r="AV337" s="15" t="s">
        <v>146</v>
      </c>
      <c r="AW337" s="15" t="s">
        <v>33</v>
      </c>
      <c r="AX337" s="15" t="s">
        <v>85</v>
      </c>
      <c r="AY337" s="265" t="s">
        <v>139</v>
      </c>
    </row>
    <row r="338" s="12" customFormat="1" ht="22.8" customHeight="1">
      <c r="A338" s="12"/>
      <c r="B338" s="203"/>
      <c r="C338" s="204"/>
      <c r="D338" s="205" t="s">
        <v>76</v>
      </c>
      <c r="E338" s="217" t="s">
        <v>377</v>
      </c>
      <c r="F338" s="217" t="s">
        <v>378</v>
      </c>
      <c r="G338" s="204"/>
      <c r="H338" s="204"/>
      <c r="I338" s="207"/>
      <c r="J338" s="218">
        <f>BK338</f>
        <v>0</v>
      </c>
      <c r="K338" s="204"/>
      <c r="L338" s="209"/>
      <c r="M338" s="210"/>
      <c r="N338" s="211"/>
      <c r="O338" s="211"/>
      <c r="P338" s="212">
        <f>SUM(P339:P343)</f>
        <v>0</v>
      </c>
      <c r="Q338" s="211"/>
      <c r="R338" s="212">
        <f>SUM(R339:R343)</f>
        <v>0</v>
      </c>
      <c r="S338" s="211"/>
      <c r="T338" s="213">
        <f>SUM(T339:T343)</f>
        <v>0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4" t="s">
        <v>85</v>
      </c>
      <c r="AT338" s="215" t="s">
        <v>76</v>
      </c>
      <c r="AU338" s="215" t="s">
        <v>85</v>
      </c>
      <c r="AY338" s="214" t="s">
        <v>139</v>
      </c>
      <c r="BK338" s="216">
        <f>SUM(BK339:BK343)</f>
        <v>0</v>
      </c>
    </row>
    <row r="339" s="2" customFormat="1" ht="16.5" customHeight="1">
      <c r="A339" s="38"/>
      <c r="B339" s="39"/>
      <c r="C339" s="219" t="s">
        <v>379</v>
      </c>
      <c r="D339" s="219" t="s">
        <v>142</v>
      </c>
      <c r="E339" s="220" t="s">
        <v>380</v>
      </c>
      <c r="F339" s="221" t="s">
        <v>381</v>
      </c>
      <c r="G339" s="222" t="s">
        <v>181</v>
      </c>
      <c r="H339" s="223">
        <v>3.0430000000000001</v>
      </c>
      <c r="I339" s="224"/>
      <c r="J339" s="225">
        <f>ROUND(I339*H339,2)</f>
        <v>0</v>
      </c>
      <c r="K339" s="226"/>
      <c r="L339" s="44"/>
      <c r="M339" s="227" t="s">
        <v>1</v>
      </c>
      <c r="N339" s="228" t="s">
        <v>42</v>
      </c>
      <c r="O339" s="91"/>
      <c r="P339" s="229">
        <f>O339*H339</f>
        <v>0</v>
      </c>
      <c r="Q339" s="229">
        <v>0</v>
      </c>
      <c r="R339" s="229">
        <f>Q339*H339</f>
        <v>0</v>
      </c>
      <c r="S339" s="229">
        <v>0</v>
      </c>
      <c r="T339" s="230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1" t="s">
        <v>146</v>
      </c>
      <c r="AT339" s="231" t="s">
        <v>142</v>
      </c>
      <c r="AU339" s="231" t="s">
        <v>87</v>
      </c>
      <c r="AY339" s="17" t="s">
        <v>139</v>
      </c>
      <c r="BE339" s="232">
        <f>IF(N339="základní",J339,0)</f>
        <v>0</v>
      </c>
      <c r="BF339" s="232">
        <f>IF(N339="snížená",J339,0)</f>
        <v>0</v>
      </c>
      <c r="BG339" s="232">
        <f>IF(N339="zákl. přenesená",J339,0)</f>
        <v>0</v>
      </c>
      <c r="BH339" s="232">
        <f>IF(N339="sníž. přenesená",J339,0)</f>
        <v>0</v>
      </c>
      <c r="BI339" s="232">
        <f>IF(N339="nulová",J339,0)</f>
        <v>0</v>
      </c>
      <c r="BJ339" s="17" t="s">
        <v>85</v>
      </c>
      <c r="BK339" s="232">
        <f>ROUND(I339*H339,2)</f>
        <v>0</v>
      </c>
      <c r="BL339" s="17" t="s">
        <v>146</v>
      </c>
      <c r="BM339" s="231" t="s">
        <v>382</v>
      </c>
    </row>
    <row r="340" s="2" customFormat="1" ht="16.5" customHeight="1">
      <c r="A340" s="38"/>
      <c r="B340" s="39"/>
      <c r="C340" s="219" t="s">
        <v>383</v>
      </c>
      <c r="D340" s="219" t="s">
        <v>142</v>
      </c>
      <c r="E340" s="220" t="s">
        <v>384</v>
      </c>
      <c r="F340" s="221" t="s">
        <v>385</v>
      </c>
      <c r="G340" s="222" t="s">
        <v>181</v>
      </c>
      <c r="H340" s="223">
        <v>3.0430000000000001</v>
      </c>
      <c r="I340" s="224"/>
      <c r="J340" s="225">
        <f>ROUND(I340*H340,2)</f>
        <v>0</v>
      </c>
      <c r="K340" s="226"/>
      <c r="L340" s="44"/>
      <c r="M340" s="227" t="s">
        <v>1</v>
      </c>
      <c r="N340" s="228" t="s">
        <v>42</v>
      </c>
      <c r="O340" s="91"/>
      <c r="P340" s="229">
        <f>O340*H340</f>
        <v>0</v>
      </c>
      <c r="Q340" s="229">
        <v>0</v>
      </c>
      <c r="R340" s="229">
        <f>Q340*H340</f>
        <v>0</v>
      </c>
      <c r="S340" s="229">
        <v>0</v>
      </c>
      <c r="T340" s="230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31" t="s">
        <v>146</v>
      </c>
      <c r="AT340" s="231" t="s">
        <v>142</v>
      </c>
      <c r="AU340" s="231" t="s">
        <v>87</v>
      </c>
      <c r="AY340" s="17" t="s">
        <v>139</v>
      </c>
      <c r="BE340" s="232">
        <f>IF(N340="základní",J340,0)</f>
        <v>0</v>
      </c>
      <c r="BF340" s="232">
        <f>IF(N340="snížená",J340,0)</f>
        <v>0</v>
      </c>
      <c r="BG340" s="232">
        <f>IF(N340="zákl. přenesená",J340,0)</f>
        <v>0</v>
      </c>
      <c r="BH340" s="232">
        <f>IF(N340="sníž. přenesená",J340,0)</f>
        <v>0</v>
      </c>
      <c r="BI340" s="232">
        <f>IF(N340="nulová",J340,0)</f>
        <v>0</v>
      </c>
      <c r="BJ340" s="17" t="s">
        <v>85</v>
      </c>
      <c r="BK340" s="232">
        <f>ROUND(I340*H340,2)</f>
        <v>0</v>
      </c>
      <c r="BL340" s="17" t="s">
        <v>146</v>
      </c>
      <c r="BM340" s="231" t="s">
        <v>386</v>
      </c>
    </row>
    <row r="341" s="2" customFormat="1" ht="16.5" customHeight="1">
      <c r="A341" s="38"/>
      <c r="B341" s="39"/>
      <c r="C341" s="219" t="s">
        <v>387</v>
      </c>
      <c r="D341" s="219" t="s">
        <v>142</v>
      </c>
      <c r="E341" s="220" t="s">
        <v>388</v>
      </c>
      <c r="F341" s="221" t="s">
        <v>389</v>
      </c>
      <c r="G341" s="222" t="s">
        <v>181</v>
      </c>
      <c r="H341" s="223">
        <v>57.817</v>
      </c>
      <c r="I341" s="224"/>
      <c r="J341" s="225">
        <f>ROUND(I341*H341,2)</f>
        <v>0</v>
      </c>
      <c r="K341" s="226"/>
      <c r="L341" s="44"/>
      <c r="M341" s="227" t="s">
        <v>1</v>
      </c>
      <c r="N341" s="228" t="s">
        <v>42</v>
      </c>
      <c r="O341" s="91"/>
      <c r="P341" s="229">
        <f>O341*H341</f>
        <v>0</v>
      </c>
      <c r="Q341" s="229">
        <v>0</v>
      </c>
      <c r="R341" s="229">
        <f>Q341*H341</f>
        <v>0</v>
      </c>
      <c r="S341" s="229">
        <v>0</v>
      </c>
      <c r="T341" s="230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31" t="s">
        <v>146</v>
      </c>
      <c r="AT341" s="231" t="s">
        <v>142</v>
      </c>
      <c r="AU341" s="231" t="s">
        <v>87</v>
      </c>
      <c r="AY341" s="17" t="s">
        <v>139</v>
      </c>
      <c r="BE341" s="232">
        <f>IF(N341="základní",J341,0)</f>
        <v>0</v>
      </c>
      <c r="BF341" s="232">
        <f>IF(N341="snížená",J341,0)</f>
        <v>0</v>
      </c>
      <c r="BG341" s="232">
        <f>IF(N341="zákl. přenesená",J341,0)</f>
        <v>0</v>
      </c>
      <c r="BH341" s="232">
        <f>IF(N341="sníž. přenesená",J341,0)</f>
        <v>0</v>
      </c>
      <c r="BI341" s="232">
        <f>IF(N341="nulová",J341,0)</f>
        <v>0</v>
      </c>
      <c r="BJ341" s="17" t="s">
        <v>85</v>
      </c>
      <c r="BK341" s="232">
        <f>ROUND(I341*H341,2)</f>
        <v>0</v>
      </c>
      <c r="BL341" s="17" t="s">
        <v>146</v>
      </c>
      <c r="BM341" s="231" t="s">
        <v>390</v>
      </c>
    </row>
    <row r="342" s="14" customFormat="1">
      <c r="A342" s="14"/>
      <c r="B342" s="244"/>
      <c r="C342" s="245"/>
      <c r="D342" s="235" t="s">
        <v>148</v>
      </c>
      <c r="E342" s="245"/>
      <c r="F342" s="247" t="s">
        <v>391</v>
      </c>
      <c r="G342" s="245"/>
      <c r="H342" s="248">
        <v>57.817</v>
      </c>
      <c r="I342" s="249"/>
      <c r="J342" s="245"/>
      <c r="K342" s="245"/>
      <c r="L342" s="250"/>
      <c r="M342" s="251"/>
      <c r="N342" s="252"/>
      <c r="O342" s="252"/>
      <c r="P342" s="252"/>
      <c r="Q342" s="252"/>
      <c r="R342" s="252"/>
      <c r="S342" s="252"/>
      <c r="T342" s="25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4" t="s">
        <v>148</v>
      </c>
      <c r="AU342" s="254" t="s">
        <v>87</v>
      </c>
      <c r="AV342" s="14" t="s">
        <v>87</v>
      </c>
      <c r="AW342" s="14" t="s">
        <v>4</v>
      </c>
      <c r="AX342" s="14" t="s">
        <v>85</v>
      </c>
      <c r="AY342" s="254" t="s">
        <v>139</v>
      </c>
    </row>
    <row r="343" s="2" customFormat="1" ht="21.75" customHeight="1">
      <c r="A343" s="38"/>
      <c r="B343" s="39"/>
      <c r="C343" s="219" t="s">
        <v>392</v>
      </c>
      <c r="D343" s="219" t="s">
        <v>142</v>
      </c>
      <c r="E343" s="220" t="s">
        <v>393</v>
      </c>
      <c r="F343" s="221" t="s">
        <v>394</v>
      </c>
      <c r="G343" s="222" t="s">
        <v>181</v>
      </c>
      <c r="H343" s="223">
        <v>3.0430000000000001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42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146</v>
      </c>
      <c r="AT343" s="231" t="s">
        <v>142</v>
      </c>
      <c r="AU343" s="231" t="s">
        <v>87</v>
      </c>
      <c r="AY343" s="17" t="s">
        <v>139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85</v>
      </c>
      <c r="BK343" s="232">
        <f>ROUND(I343*H343,2)</f>
        <v>0</v>
      </c>
      <c r="BL343" s="17" t="s">
        <v>146</v>
      </c>
      <c r="BM343" s="231" t="s">
        <v>395</v>
      </c>
    </row>
    <row r="344" s="12" customFormat="1" ht="22.8" customHeight="1">
      <c r="A344" s="12"/>
      <c r="B344" s="203"/>
      <c r="C344" s="204"/>
      <c r="D344" s="205" t="s">
        <v>76</v>
      </c>
      <c r="E344" s="217" t="s">
        <v>396</v>
      </c>
      <c r="F344" s="217" t="s">
        <v>397</v>
      </c>
      <c r="G344" s="204"/>
      <c r="H344" s="204"/>
      <c r="I344" s="207"/>
      <c r="J344" s="218">
        <f>BK344</f>
        <v>0</v>
      </c>
      <c r="K344" s="204"/>
      <c r="L344" s="209"/>
      <c r="M344" s="210"/>
      <c r="N344" s="211"/>
      <c r="O344" s="211"/>
      <c r="P344" s="212">
        <f>P345</f>
        <v>0</v>
      </c>
      <c r="Q344" s="211"/>
      <c r="R344" s="212">
        <f>R345</f>
        <v>0</v>
      </c>
      <c r="S344" s="211"/>
      <c r="T344" s="213">
        <f>T345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4" t="s">
        <v>85</v>
      </c>
      <c r="AT344" s="215" t="s">
        <v>76</v>
      </c>
      <c r="AU344" s="215" t="s">
        <v>85</v>
      </c>
      <c r="AY344" s="214" t="s">
        <v>139</v>
      </c>
      <c r="BK344" s="216">
        <f>BK345</f>
        <v>0</v>
      </c>
    </row>
    <row r="345" s="2" customFormat="1" ht="16.5" customHeight="1">
      <c r="A345" s="38"/>
      <c r="B345" s="39"/>
      <c r="C345" s="219" t="s">
        <v>398</v>
      </c>
      <c r="D345" s="219" t="s">
        <v>142</v>
      </c>
      <c r="E345" s="220" t="s">
        <v>399</v>
      </c>
      <c r="F345" s="221" t="s">
        <v>400</v>
      </c>
      <c r="G345" s="222" t="s">
        <v>181</v>
      </c>
      <c r="H345" s="223">
        <v>2.8340000000000001</v>
      </c>
      <c r="I345" s="224"/>
      <c r="J345" s="225">
        <f>ROUND(I345*H345,2)</f>
        <v>0</v>
      </c>
      <c r="K345" s="226"/>
      <c r="L345" s="44"/>
      <c r="M345" s="227" t="s">
        <v>1</v>
      </c>
      <c r="N345" s="228" t="s">
        <v>42</v>
      </c>
      <c r="O345" s="91"/>
      <c r="P345" s="229">
        <f>O345*H345</f>
        <v>0</v>
      </c>
      <c r="Q345" s="229">
        <v>0</v>
      </c>
      <c r="R345" s="229">
        <f>Q345*H345</f>
        <v>0</v>
      </c>
      <c r="S345" s="229">
        <v>0</v>
      </c>
      <c r="T345" s="230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31" t="s">
        <v>146</v>
      </c>
      <c r="AT345" s="231" t="s">
        <v>142</v>
      </c>
      <c r="AU345" s="231" t="s">
        <v>87</v>
      </c>
      <c r="AY345" s="17" t="s">
        <v>139</v>
      </c>
      <c r="BE345" s="232">
        <f>IF(N345="základní",J345,0)</f>
        <v>0</v>
      </c>
      <c r="BF345" s="232">
        <f>IF(N345="snížená",J345,0)</f>
        <v>0</v>
      </c>
      <c r="BG345" s="232">
        <f>IF(N345="zákl. přenesená",J345,0)</f>
        <v>0</v>
      </c>
      <c r="BH345" s="232">
        <f>IF(N345="sníž. přenesená",J345,0)</f>
        <v>0</v>
      </c>
      <c r="BI345" s="232">
        <f>IF(N345="nulová",J345,0)</f>
        <v>0</v>
      </c>
      <c r="BJ345" s="17" t="s">
        <v>85</v>
      </c>
      <c r="BK345" s="232">
        <f>ROUND(I345*H345,2)</f>
        <v>0</v>
      </c>
      <c r="BL345" s="17" t="s">
        <v>146</v>
      </c>
      <c r="BM345" s="231" t="s">
        <v>401</v>
      </c>
    </row>
    <row r="346" s="12" customFormat="1" ht="25.92" customHeight="1">
      <c r="A346" s="12"/>
      <c r="B346" s="203"/>
      <c r="C346" s="204"/>
      <c r="D346" s="205" t="s">
        <v>76</v>
      </c>
      <c r="E346" s="206" t="s">
        <v>402</v>
      </c>
      <c r="F346" s="206" t="s">
        <v>403</v>
      </c>
      <c r="G346" s="204"/>
      <c r="H346" s="204"/>
      <c r="I346" s="207"/>
      <c r="J346" s="208">
        <f>BK346</f>
        <v>0</v>
      </c>
      <c r="K346" s="204"/>
      <c r="L346" s="209"/>
      <c r="M346" s="210"/>
      <c r="N346" s="211"/>
      <c r="O346" s="211"/>
      <c r="P346" s="212">
        <f>P347+P350+P354+P360+P386+P471+P481+P484+P506+P515+P566</f>
        <v>0</v>
      </c>
      <c r="Q346" s="211"/>
      <c r="R346" s="212">
        <f>R347+R350+R354+R360+R386+R471+R481+R484+R506+R515+R566</f>
        <v>0.97257686999999993</v>
      </c>
      <c r="S346" s="211"/>
      <c r="T346" s="213">
        <f>T347+T350+T354+T360+T386+T471+T481+T484+T506+T515+T566</f>
        <v>0.67352830999999991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4" t="s">
        <v>87</v>
      </c>
      <c r="AT346" s="215" t="s">
        <v>76</v>
      </c>
      <c r="AU346" s="215" t="s">
        <v>77</v>
      </c>
      <c r="AY346" s="214" t="s">
        <v>139</v>
      </c>
      <c r="BK346" s="216">
        <f>BK347+BK350+BK354+BK360+BK386+BK471+BK481+BK484+BK506+BK515+BK566</f>
        <v>0</v>
      </c>
    </row>
    <row r="347" s="12" customFormat="1" ht="22.8" customHeight="1">
      <c r="A347" s="12"/>
      <c r="B347" s="203"/>
      <c r="C347" s="204"/>
      <c r="D347" s="205" t="s">
        <v>76</v>
      </c>
      <c r="E347" s="217" t="s">
        <v>404</v>
      </c>
      <c r="F347" s="217" t="s">
        <v>405</v>
      </c>
      <c r="G347" s="204"/>
      <c r="H347" s="204"/>
      <c r="I347" s="207"/>
      <c r="J347" s="218">
        <f>BK347</f>
        <v>0</v>
      </c>
      <c r="K347" s="204"/>
      <c r="L347" s="209"/>
      <c r="M347" s="210"/>
      <c r="N347" s="211"/>
      <c r="O347" s="211"/>
      <c r="P347" s="212">
        <f>SUM(P348:P349)</f>
        <v>0</v>
      </c>
      <c r="Q347" s="211"/>
      <c r="R347" s="212">
        <f>SUM(R348:R349)</f>
        <v>0</v>
      </c>
      <c r="S347" s="211"/>
      <c r="T347" s="213">
        <f>SUM(T348:T349)</f>
        <v>0</v>
      </c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R347" s="214" t="s">
        <v>87</v>
      </c>
      <c r="AT347" s="215" t="s">
        <v>76</v>
      </c>
      <c r="AU347" s="215" t="s">
        <v>85</v>
      </c>
      <c r="AY347" s="214" t="s">
        <v>139</v>
      </c>
      <c r="BK347" s="216">
        <f>SUM(BK348:BK349)</f>
        <v>0</v>
      </c>
    </row>
    <row r="348" s="2" customFormat="1" ht="16.5" customHeight="1">
      <c r="A348" s="38"/>
      <c r="B348" s="39"/>
      <c r="C348" s="219" t="s">
        <v>406</v>
      </c>
      <c r="D348" s="219" t="s">
        <v>142</v>
      </c>
      <c r="E348" s="220" t="s">
        <v>407</v>
      </c>
      <c r="F348" s="221" t="s">
        <v>408</v>
      </c>
      <c r="G348" s="222" t="s">
        <v>409</v>
      </c>
      <c r="H348" s="223">
        <v>1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42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235</v>
      </c>
      <c r="AT348" s="231" t="s">
        <v>142</v>
      </c>
      <c r="AU348" s="231" t="s">
        <v>87</v>
      </c>
      <c r="AY348" s="17" t="s">
        <v>139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85</v>
      </c>
      <c r="BK348" s="232">
        <f>ROUND(I348*H348,2)</f>
        <v>0</v>
      </c>
      <c r="BL348" s="17" t="s">
        <v>235</v>
      </c>
      <c r="BM348" s="231" t="s">
        <v>410</v>
      </c>
    </row>
    <row r="349" s="2" customFormat="1">
      <c r="A349" s="38"/>
      <c r="B349" s="39"/>
      <c r="C349" s="40"/>
      <c r="D349" s="235" t="s">
        <v>411</v>
      </c>
      <c r="E349" s="40"/>
      <c r="F349" s="266" t="s">
        <v>412</v>
      </c>
      <c r="G349" s="40"/>
      <c r="H349" s="40"/>
      <c r="I349" s="267"/>
      <c r="J349" s="40"/>
      <c r="K349" s="40"/>
      <c r="L349" s="44"/>
      <c r="M349" s="268"/>
      <c r="N349" s="269"/>
      <c r="O349" s="91"/>
      <c r="P349" s="91"/>
      <c r="Q349" s="91"/>
      <c r="R349" s="91"/>
      <c r="S349" s="91"/>
      <c r="T349" s="92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T349" s="17" t="s">
        <v>411</v>
      </c>
      <c r="AU349" s="17" t="s">
        <v>87</v>
      </c>
    </row>
    <row r="350" s="12" customFormat="1" ht="22.8" customHeight="1">
      <c r="A350" s="12"/>
      <c r="B350" s="203"/>
      <c r="C350" s="204"/>
      <c r="D350" s="205" t="s">
        <v>76</v>
      </c>
      <c r="E350" s="217" t="s">
        <v>413</v>
      </c>
      <c r="F350" s="217" t="s">
        <v>414</v>
      </c>
      <c r="G350" s="204"/>
      <c r="H350" s="204"/>
      <c r="I350" s="207"/>
      <c r="J350" s="218">
        <f>BK350</f>
        <v>0</v>
      </c>
      <c r="K350" s="204"/>
      <c r="L350" s="209"/>
      <c r="M350" s="210"/>
      <c r="N350" s="211"/>
      <c r="O350" s="211"/>
      <c r="P350" s="212">
        <f>SUM(P351:P353)</f>
        <v>0</v>
      </c>
      <c r="Q350" s="211"/>
      <c r="R350" s="212">
        <f>SUM(R351:R353)</f>
        <v>0</v>
      </c>
      <c r="S350" s="211"/>
      <c r="T350" s="213">
        <f>SUM(T351:T353)</f>
        <v>8.7399999999999997E-05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4" t="s">
        <v>87</v>
      </c>
      <c r="AT350" s="215" t="s">
        <v>76</v>
      </c>
      <c r="AU350" s="215" t="s">
        <v>85</v>
      </c>
      <c r="AY350" s="214" t="s">
        <v>139</v>
      </c>
      <c r="BK350" s="216">
        <f>SUM(BK351:BK353)</f>
        <v>0</v>
      </c>
    </row>
    <row r="351" s="2" customFormat="1" ht="16.5" customHeight="1">
      <c r="A351" s="38"/>
      <c r="B351" s="39"/>
      <c r="C351" s="219" t="s">
        <v>415</v>
      </c>
      <c r="D351" s="219" t="s">
        <v>142</v>
      </c>
      <c r="E351" s="220" t="s">
        <v>416</v>
      </c>
      <c r="F351" s="221" t="s">
        <v>417</v>
      </c>
      <c r="G351" s="222" t="s">
        <v>200</v>
      </c>
      <c r="H351" s="223">
        <v>0.037999999999999999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42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0.0023</v>
      </c>
      <c r="T351" s="230">
        <f>S351*H351</f>
        <v>8.7399999999999997E-05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235</v>
      </c>
      <c r="AT351" s="231" t="s">
        <v>142</v>
      </c>
      <c r="AU351" s="231" t="s">
        <v>87</v>
      </c>
      <c r="AY351" s="17" t="s">
        <v>139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85</v>
      </c>
      <c r="BK351" s="232">
        <f>ROUND(I351*H351,2)</f>
        <v>0</v>
      </c>
      <c r="BL351" s="17" t="s">
        <v>235</v>
      </c>
      <c r="BM351" s="231" t="s">
        <v>418</v>
      </c>
    </row>
    <row r="352" s="13" customFormat="1">
      <c r="A352" s="13"/>
      <c r="B352" s="233"/>
      <c r="C352" s="234"/>
      <c r="D352" s="235" t="s">
        <v>148</v>
      </c>
      <c r="E352" s="236" t="s">
        <v>1</v>
      </c>
      <c r="F352" s="237" t="s">
        <v>303</v>
      </c>
      <c r="G352" s="234"/>
      <c r="H352" s="236" t="s">
        <v>1</v>
      </c>
      <c r="I352" s="238"/>
      <c r="J352" s="234"/>
      <c r="K352" s="234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148</v>
      </c>
      <c r="AU352" s="243" t="s">
        <v>87</v>
      </c>
      <c r="AV352" s="13" t="s">
        <v>85</v>
      </c>
      <c r="AW352" s="13" t="s">
        <v>33</v>
      </c>
      <c r="AX352" s="13" t="s">
        <v>77</v>
      </c>
      <c r="AY352" s="243" t="s">
        <v>139</v>
      </c>
    </row>
    <row r="353" s="14" customFormat="1">
      <c r="A353" s="14"/>
      <c r="B353" s="244"/>
      <c r="C353" s="245"/>
      <c r="D353" s="235" t="s">
        <v>148</v>
      </c>
      <c r="E353" s="246" t="s">
        <v>1</v>
      </c>
      <c r="F353" s="247" t="s">
        <v>419</v>
      </c>
      <c r="G353" s="245"/>
      <c r="H353" s="248">
        <v>0.037999999999999999</v>
      </c>
      <c r="I353" s="249"/>
      <c r="J353" s="245"/>
      <c r="K353" s="245"/>
      <c r="L353" s="250"/>
      <c r="M353" s="251"/>
      <c r="N353" s="252"/>
      <c r="O353" s="252"/>
      <c r="P353" s="252"/>
      <c r="Q353" s="252"/>
      <c r="R353" s="252"/>
      <c r="S353" s="252"/>
      <c r="T353" s="253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4" t="s">
        <v>148</v>
      </c>
      <c r="AU353" s="254" t="s">
        <v>87</v>
      </c>
      <c r="AV353" s="14" t="s">
        <v>87</v>
      </c>
      <c r="AW353" s="14" t="s">
        <v>33</v>
      </c>
      <c r="AX353" s="14" t="s">
        <v>85</v>
      </c>
      <c r="AY353" s="254" t="s">
        <v>139</v>
      </c>
    </row>
    <row r="354" s="12" customFormat="1" ht="22.8" customHeight="1">
      <c r="A354" s="12"/>
      <c r="B354" s="203"/>
      <c r="C354" s="204"/>
      <c r="D354" s="205" t="s">
        <v>76</v>
      </c>
      <c r="E354" s="217" t="s">
        <v>420</v>
      </c>
      <c r="F354" s="217" t="s">
        <v>421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SUM(P355:P359)</f>
        <v>0</v>
      </c>
      <c r="Q354" s="211"/>
      <c r="R354" s="212">
        <f>SUM(R355:R359)</f>
        <v>0.012800000000000001</v>
      </c>
      <c r="S354" s="211"/>
      <c r="T354" s="213">
        <f>SUM(T355:T359)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87</v>
      </c>
      <c r="AT354" s="215" t="s">
        <v>76</v>
      </c>
      <c r="AU354" s="215" t="s">
        <v>85</v>
      </c>
      <c r="AY354" s="214" t="s">
        <v>139</v>
      </c>
      <c r="BK354" s="216">
        <f>SUM(BK355:BK359)</f>
        <v>0</v>
      </c>
    </row>
    <row r="355" s="2" customFormat="1" ht="16.5" customHeight="1">
      <c r="A355" s="38"/>
      <c r="B355" s="39"/>
      <c r="C355" s="219" t="s">
        <v>422</v>
      </c>
      <c r="D355" s="219" t="s">
        <v>142</v>
      </c>
      <c r="E355" s="220" t="s">
        <v>423</v>
      </c>
      <c r="F355" s="221" t="s">
        <v>424</v>
      </c>
      <c r="G355" s="222" t="s">
        <v>145</v>
      </c>
      <c r="H355" s="223">
        <v>1</v>
      </c>
      <c r="I355" s="224"/>
      <c r="J355" s="225">
        <f>ROUND(I355*H355,2)</f>
        <v>0</v>
      </c>
      <c r="K355" s="226"/>
      <c r="L355" s="44"/>
      <c r="M355" s="227" t="s">
        <v>1</v>
      </c>
      <c r="N355" s="228" t="s">
        <v>42</v>
      </c>
      <c r="O355" s="91"/>
      <c r="P355" s="229">
        <f>O355*H355</f>
        <v>0</v>
      </c>
      <c r="Q355" s="229">
        <v>0</v>
      </c>
      <c r="R355" s="229">
        <f>Q355*H355</f>
        <v>0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235</v>
      </c>
      <c r="AT355" s="231" t="s">
        <v>142</v>
      </c>
      <c r="AU355" s="231" t="s">
        <v>87</v>
      </c>
      <c r="AY355" s="17" t="s">
        <v>139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85</v>
      </c>
      <c r="BK355" s="232">
        <f>ROUND(I355*H355,2)</f>
        <v>0</v>
      </c>
      <c r="BL355" s="17" t="s">
        <v>235</v>
      </c>
      <c r="BM355" s="231" t="s">
        <v>425</v>
      </c>
    </row>
    <row r="356" s="13" customFormat="1">
      <c r="A356" s="13"/>
      <c r="B356" s="233"/>
      <c r="C356" s="234"/>
      <c r="D356" s="235" t="s">
        <v>148</v>
      </c>
      <c r="E356" s="236" t="s">
        <v>1</v>
      </c>
      <c r="F356" s="237" t="s">
        <v>426</v>
      </c>
      <c r="G356" s="234"/>
      <c r="H356" s="236" t="s">
        <v>1</v>
      </c>
      <c r="I356" s="238"/>
      <c r="J356" s="234"/>
      <c r="K356" s="234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148</v>
      </c>
      <c r="AU356" s="243" t="s">
        <v>87</v>
      </c>
      <c r="AV356" s="13" t="s">
        <v>85</v>
      </c>
      <c r="AW356" s="13" t="s">
        <v>33</v>
      </c>
      <c r="AX356" s="13" t="s">
        <v>77</v>
      </c>
      <c r="AY356" s="243" t="s">
        <v>139</v>
      </c>
    </row>
    <row r="357" s="14" customFormat="1">
      <c r="A357" s="14"/>
      <c r="B357" s="244"/>
      <c r="C357" s="245"/>
      <c r="D357" s="235" t="s">
        <v>148</v>
      </c>
      <c r="E357" s="246" t="s">
        <v>1</v>
      </c>
      <c r="F357" s="247" t="s">
        <v>85</v>
      </c>
      <c r="G357" s="245"/>
      <c r="H357" s="248">
        <v>1</v>
      </c>
      <c r="I357" s="249"/>
      <c r="J357" s="245"/>
      <c r="K357" s="245"/>
      <c r="L357" s="250"/>
      <c r="M357" s="251"/>
      <c r="N357" s="252"/>
      <c r="O357" s="252"/>
      <c r="P357" s="252"/>
      <c r="Q357" s="252"/>
      <c r="R357" s="252"/>
      <c r="S357" s="252"/>
      <c r="T357" s="25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4" t="s">
        <v>148</v>
      </c>
      <c r="AU357" s="254" t="s">
        <v>87</v>
      </c>
      <c r="AV357" s="14" t="s">
        <v>87</v>
      </c>
      <c r="AW357" s="14" t="s">
        <v>33</v>
      </c>
      <c r="AX357" s="14" t="s">
        <v>85</v>
      </c>
      <c r="AY357" s="254" t="s">
        <v>139</v>
      </c>
    </row>
    <row r="358" s="2" customFormat="1" ht="16.5" customHeight="1">
      <c r="A358" s="38"/>
      <c r="B358" s="39"/>
      <c r="C358" s="270" t="s">
        <v>427</v>
      </c>
      <c r="D358" s="270" t="s">
        <v>428</v>
      </c>
      <c r="E358" s="271" t="s">
        <v>429</v>
      </c>
      <c r="F358" s="272" t="s">
        <v>430</v>
      </c>
      <c r="G358" s="273" t="s">
        <v>145</v>
      </c>
      <c r="H358" s="274">
        <v>1</v>
      </c>
      <c r="I358" s="275"/>
      <c r="J358" s="276">
        <f>ROUND(I358*H358,2)</f>
        <v>0</v>
      </c>
      <c r="K358" s="277"/>
      <c r="L358" s="278"/>
      <c r="M358" s="279" t="s">
        <v>1</v>
      </c>
      <c r="N358" s="280" t="s">
        <v>42</v>
      </c>
      <c r="O358" s="91"/>
      <c r="P358" s="229">
        <f>O358*H358</f>
        <v>0</v>
      </c>
      <c r="Q358" s="229">
        <v>0.012800000000000001</v>
      </c>
      <c r="R358" s="229">
        <f>Q358*H358</f>
        <v>0.012800000000000001</v>
      </c>
      <c r="S358" s="229">
        <v>0</v>
      </c>
      <c r="T358" s="230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31" t="s">
        <v>328</v>
      </c>
      <c r="AT358" s="231" t="s">
        <v>428</v>
      </c>
      <c r="AU358" s="231" t="s">
        <v>87</v>
      </c>
      <c r="AY358" s="17" t="s">
        <v>139</v>
      </c>
      <c r="BE358" s="232">
        <f>IF(N358="základní",J358,0)</f>
        <v>0</v>
      </c>
      <c r="BF358" s="232">
        <f>IF(N358="snížená",J358,0)</f>
        <v>0</v>
      </c>
      <c r="BG358" s="232">
        <f>IF(N358="zákl. přenesená",J358,0)</f>
        <v>0</v>
      </c>
      <c r="BH358" s="232">
        <f>IF(N358="sníž. přenesená",J358,0)</f>
        <v>0</v>
      </c>
      <c r="BI358" s="232">
        <f>IF(N358="nulová",J358,0)</f>
        <v>0</v>
      </c>
      <c r="BJ358" s="17" t="s">
        <v>85</v>
      </c>
      <c r="BK358" s="232">
        <f>ROUND(I358*H358,2)</f>
        <v>0</v>
      </c>
      <c r="BL358" s="17" t="s">
        <v>235</v>
      </c>
      <c r="BM358" s="231" t="s">
        <v>431</v>
      </c>
    </row>
    <row r="359" s="2" customFormat="1" ht="16.5" customHeight="1">
      <c r="A359" s="38"/>
      <c r="B359" s="39"/>
      <c r="C359" s="219" t="s">
        <v>432</v>
      </c>
      <c r="D359" s="219" t="s">
        <v>142</v>
      </c>
      <c r="E359" s="220" t="s">
        <v>433</v>
      </c>
      <c r="F359" s="221" t="s">
        <v>434</v>
      </c>
      <c r="G359" s="222" t="s">
        <v>435</v>
      </c>
      <c r="H359" s="281"/>
      <c r="I359" s="224"/>
      <c r="J359" s="225">
        <f>ROUND(I359*H359,2)</f>
        <v>0</v>
      </c>
      <c r="K359" s="226"/>
      <c r="L359" s="44"/>
      <c r="M359" s="227" t="s">
        <v>1</v>
      </c>
      <c r="N359" s="228" t="s">
        <v>42</v>
      </c>
      <c r="O359" s="91"/>
      <c r="P359" s="229">
        <f>O359*H359</f>
        <v>0</v>
      </c>
      <c r="Q359" s="229">
        <v>0</v>
      </c>
      <c r="R359" s="229">
        <f>Q359*H359</f>
        <v>0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235</v>
      </c>
      <c r="AT359" s="231" t="s">
        <v>142</v>
      </c>
      <c r="AU359" s="231" t="s">
        <v>87</v>
      </c>
      <c r="AY359" s="17" t="s">
        <v>139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85</v>
      </c>
      <c r="BK359" s="232">
        <f>ROUND(I359*H359,2)</f>
        <v>0</v>
      </c>
      <c r="BL359" s="17" t="s">
        <v>235</v>
      </c>
      <c r="BM359" s="231" t="s">
        <v>436</v>
      </c>
    </row>
    <row r="360" s="12" customFormat="1" ht="22.8" customHeight="1">
      <c r="A360" s="12"/>
      <c r="B360" s="203"/>
      <c r="C360" s="204"/>
      <c r="D360" s="205" t="s">
        <v>76</v>
      </c>
      <c r="E360" s="217" t="s">
        <v>437</v>
      </c>
      <c r="F360" s="217" t="s">
        <v>438</v>
      </c>
      <c r="G360" s="204"/>
      <c r="H360" s="204"/>
      <c r="I360" s="207"/>
      <c r="J360" s="218">
        <f>BK360</f>
        <v>0</v>
      </c>
      <c r="K360" s="204"/>
      <c r="L360" s="209"/>
      <c r="M360" s="210"/>
      <c r="N360" s="211"/>
      <c r="O360" s="211"/>
      <c r="P360" s="212">
        <f>SUM(P361:P385)</f>
        <v>0</v>
      </c>
      <c r="Q360" s="211"/>
      <c r="R360" s="212">
        <f>SUM(R361:R385)</f>
        <v>0.036140699999999998</v>
      </c>
      <c r="S360" s="211"/>
      <c r="T360" s="213">
        <f>SUM(T361:T385)</f>
        <v>0.054120000000000008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4" t="s">
        <v>87</v>
      </c>
      <c r="AT360" s="215" t="s">
        <v>76</v>
      </c>
      <c r="AU360" s="215" t="s">
        <v>85</v>
      </c>
      <c r="AY360" s="214" t="s">
        <v>139</v>
      </c>
      <c r="BK360" s="216">
        <f>SUM(BK361:BK385)</f>
        <v>0</v>
      </c>
    </row>
    <row r="361" s="2" customFormat="1" ht="16.5" customHeight="1">
      <c r="A361" s="38"/>
      <c r="B361" s="39"/>
      <c r="C361" s="219" t="s">
        <v>439</v>
      </c>
      <c r="D361" s="219" t="s">
        <v>142</v>
      </c>
      <c r="E361" s="220" t="s">
        <v>440</v>
      </c>
      <c r="F361" s="221" t="s">
        <v>441</v>
      </c>
      <c r="G361" s="222" t="s">
        <v>312</v>
      </c>
      <c r="H361" s="223">
        <v>2.5</v>
      </c>
      <c r="I361" s="224"/>
      <c r="J361" s="225">
        <f>ROUND(I361*H361,2)</f>
        <v>0</v>
      </c>
      <c r="K361" s="226"/>
      <c r="L361" s="44"/>
      <c r="M361" s="227" t="s">
        <v>1</v>
      </c>
      <c r="N361" s="228" t="s">
        <v>42</v>
      </c>
      <c r="O361" s="91"/>
      <c r="P361" s="229">
        <f>O361*H361</f>
        <v>0</v>
      </c>
      <c r="Q361" s="229">
        <v>0</v>
      </c>
      <c r="R361" s="229">
        <f>Q361*H361</f>
        <v>0</v>
      </c>
      <c r="S361" s="229">
        <v>0.0044000000000000003</v>
      </c>
      <c r="T361" s="230">
        <f>S361*H361</f>
        <v>0.011000000000000001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235</v>
      </c>
      <c r="AT361" s="231" t="s">
        <v>142</v>
      </c>
      <c r="AU361" s="231" t="s">
        <v>87</v>
      </c>
      <c r="AY361" s="17" t="s">
        <v>139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85</v>
      </c>
      <c r="BK361" s="232">
        <f>ROUND(I361*H361,2)</f>
        <v>0</v>
      </c>
      <c r="BL361" s="17" t="s">
        <v>235</v>
      </c>
      <c r="BM361" s="231" t="s">
        <v>442</v>
      </c>
    </row>
    <row r="362" s="13" customFormat="1">
      <c r="A362" s="13"/>
      <c r="B362" s="233"/>
      <c r="C362" s="234"/>
      <c r="D362" s="235" t="s">
        <v>148</v>
      </c>
      <c r="E362" s="236" t="s">
        <v>1</v>
      </c>
      <c r="F362" s="237" t="s">
        <v>337</v>
      </c>
      <c r="G362" s="234"/>
      <c r="H362" s="236" t="s">
        <v>1</v>
      </c>
      <c r="I362" s="238"/>
      <c r="J362" s="234"/>
      <c r="K362" s="234"/>
      <c r="L362" s="239"/>
      <c r="M362" s="240"/>
      <c r="N362" s="241"/>
      <c r="O362" s="241"/>
      <c r="P362" s="241"/>
      <c r="Q362" s="241"/>
      <c r="R362" s="241"/>
      <c r="S362" s="241"/>
      <c r="T362" s="24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3" t="s">
        <v>148</v>
      </c>
      <c r="AU362" s="243" t="s">
        <v>87</v>
      </c>
      <c r="AV362" s="13" t="s">
        <v>85</v>
      </c>
      <c r="AW362" s="13" t="s">
        <v>33</v>
      </c>
      <c r="AX362" s="13" t="s">
        <v>77</v>
      </c>
      <c r="AY362" s="243" t="s">
        <v>139</v>
      </c>
    </row>
    <row r="363" s="14" customFormat="1">
      <c r="A363" s="14"/>
      <c r="B363" s="244"/>
      <c r="C363" s="245"/>
      <c r="D363" s="235" t="s">
        <v>148</v>
      </c>
      <c r="E363" s="246" t="s">
        <v>1</v>
      </c>
      <c r="F363" s="247" t="s">
        <v>443</v>
      </c>
      <c r="G363" s="245"/>
      <c r="H363" s="248">
        <v>2.5</v>
      </c>
      <c r="I363" s="249"/>
      <c r="J363" s="245"/>
      <c r="K363" s="245"/>
      <c r="L363" s="250"/>
      <c r="M363" s="251"/>
      <c r="N363" s="252"/>
      <c r="O363" s="252"/>
      <c r="P363" s="252"/>
      <c r="Q363" s="252"/>
      <c r="R363" s="252"/>
      <c r="S363" s="252"/>
      <c r="T363" s="25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4" t="s">
        <v>148</v>
      </c>
      <c r="AU363" s="254" t="s">
        <v>87</v>
      </c>
      <c r="AV363" s="14" t="s">
        <v>87</v>
      </c>
      <c r="AW363" s="14" t="s">
        <v>33</v>
      </c>
      <c r="AX363" s="14" t="s">
        <v>85</v>
      </c>
      <c r="AY363" s="254" t="s">
        <v>139</v>
      </c>
    </row>
    <row r="364" s="2" customFormat="1" ht="16.5" customHeight="1">
      <c r="A364" s="38"/>
      <c r="B364" s="39"/>
      <c r="C364" s="219" t="s">
        <v>444</v>
      </c>
      <c r="D364" s="219" t="s">
        <v>142</v>
      </c>
      <c r="E364" s="220" t="s">
        <v>445</v>
      </c>
      <c r="F364" s="221" t="s">
        <v>446</v>
      </c>
      <c r="G364" s="222" t="s">
        <v>200</v>
      </c>
      <c r="H364" s="223">
        <v>0.39000000000000001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42</v>
      </c>
      <c r="O364" s="91"/>
      <c r="P364" s="229">
        <f>O364*H364</f>
        <v>0</v>
      </c>
      <c r="Q364" s="229">
        <v>0.019130000000000001</v>
      </c>
      <c r="R364" s="229">
        <f>Q364*H364</f>
        <v>0.0074607000000000007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235</v>
      </c>
      <c r="AT364" s="231" t="s">
        <v>142</v>
      </c>
      <c r="AU364" s="231" t="s">
        <v>87</v>
      </c>
      <c r="AY364" s="17" t="s">
        <v>139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85</v>
      </c>
      <c r="BK364" s="232">
        <f>ROUND(I364*H364,2)</f>
        <v>0</v>
      </c>
      <c r="BL364" s="17" t="s">
        <v>235</v>
      </c>
      <c r="BM364" s="231" t="s">
        <v>447</v>
      </c>
    </row>
    <row r="365" s="13" customFormat="1">
      <c r="A365" s="13"/>
      <c r="B365" s="233"/>
      <c r="C365" s="234"/>
      <c r="D365" s="235" t="s">
        <v>148</v>
      </c>
      <c r="E365" s="236" t="s">
        <v>1</v>
      </c>
      <c r="F365" s="237" t="s">
        <v>337</v>
      </c>
      <c r="G365" s="234"/>
      <c r="H365" s="236" t="s">
        <v>1</v>
      </c>
      <c r="I365" s="238"/>
      <c r="J365" s="234"/>
      <c r="K365" s="234"/>
      <c r="L365" s="239"/>
      <c r="M365" s="240"/>
      <c r="N365" s="241"/>
      <c r="O365" s="241"/>
      <c r="P365" s="241"/>
      <c r="Q365" s="241"/>
      <c r="R365" s="241"/>
      <c r="S365" s="241"/>
      <c r="T365" s="242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3" t="s">
        <v>148</v>
      </c>
      <c r="AU365" s="243" t="s">
        <v>87</v>
      </c>
      <c r="AV365" s="13" t="s">
        <v>85</v>
      </c>
      <c r="AW365" s="13" t="s">
        <v>33</v>
      </c>
      <c r="AX365" s="13" t="s">
        <v>77</v>
      </c>
      <c r="AY365" s="243" t="s">
        <v>139</v>
      </c>
    </row>
    <row r="366" s="14" customFormat="1">
      <c r="A366" s="14"/>
      <c r="B366" s="244"/>
      <c r="C366" s="245"/>
      <c r="D366" s="235" t="s">
        <v>148</v>
      </c>
      <c r="E366" s="246" t="s">
        <v>1</v>
      </c>
      <c r="F366" s="247" t="s">
        <v>448</v>
      </c>
      <c r="G366" s="245"/>
      <c r="H366" s="248">
        <v>0.39000000000000001</v>
      </c>
      <c r="I366" s="249"/>
      <c r="J366" s="245"/>
      <c r="K366" s="245"/>
      <c r="L366" s="250"/>
      <c r="M366" s="251"/>
      <c r="N366" s="252"/>
      <c r="O366" s="252"/>
      <c r="P366" s="252"/>
      <c r="Q366" s="252"/>
      <c r="R366" s="252"/>
      <c r="S366" s="252"/>
      <c r="T366" s="25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4" t="s">
        <v>148</v>
      </c>
      <c r="AU366" s="254" t="s">
        <v>87</v>
      </c>
      <c r="AV366" s="14" t="s">
        <v>87</v>
      </c>
      <c r="AW366" s="14" t="s">
        <v>33</v>
      </c>
      <c r="AX366" s="14" t="s">
        <v>85</v>
      </c>
      <c r="AY366" s="254" t="s">
        <v>139</v>
      </c>
    </row>
    <row r="367" s="2" customFormat="1" ht="21.75" customHeight="1">
      <c r="A367" s="38"/>
      <c r="B367" s="39"/>
      <c r="C367" s="219" t="s">
        <v>449</v>
      </c>
      <c r="D367" s="219" t="s">
        <v>142</v>
      </c>
      <c r="E367" s="220" t="s">
        <v>450</v>
      </c>
      <c r="F367" s="221" t="s">
        <v>451</v>
      </c>
      <c r="G367" s="222" t="s">
        <v>312</v>
      </c>
      <c r="H367" s="223">
        <v>9.8000000000000007</v>
      </c>
      <c r="I367" s="224"/>
      <c r="J367" s="225">
        <f>ROUND(I367*H367,2)</f>
        <v>0</v>
      </c>
      <c r="K367" s="226"/>
      <c r="L367" s="44"/>
      <c r="M367" s="227" t="s">
        <v>1</v>
      </c>
      <c r="N367" s="228" t="s">
        <v>42</v>
      </c>
      <c r="O367" s="91"/>
      <c r="P367" s="229">
        <f>O367*H367</f>
        <v>0</v>
      </c>
      <c r="Q367" s="229">
        <v>0</v>
      </c>
      <c r="R367" s="229">
        <f>Q367*H367</f>
        <v>0</v>
      </c>
      <c r="S367" s="229">
        <v>0.0044000000000000003</v>
      </c>
      <c r="T367" s="230">
        <f>S367*H367</f>
        <v>0.043120000000000006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235</v>
      </c>
      <c r="AT367" s="231" t="s">
        <v>142</v>
      </c>
      <c r="AU367" s="231" t="s">
        <v>87</v>
      </c>
      <c r="AY367" s="17" t="s">
        <v>139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85</v>
      </c>
      <c r="BK367" s="232">
        <f>ROUND(I367*H367,2)</f>
        <v>0</v>
      </c>
      <c r="BL367" s="17" t="s">
        <v>235</v>
      </c>
      <c r="BM367" s="231" t="s">
        <v>452</v>
      </c>
    </row>
    <row r="368" s="13" customFormat="1">
      <c r="A368" s="13"/>
      <c r="B368" s="233"/>
      <c r="C368" s="234"/>
      <c r="D368" s="235" t="s">
        <v>148</v>
      </c>
      <c r="E368" s="236" t="s">
        <v>1</v>
      </c>
      <c r="F368" s="237" t="s">
        <v>337</v>
      </c>
      <c r="G368" s="234"/>
      <c r="H368" s="236" t="s">
        <v>1</v>
      </c>
      <c r="I368" s="238"/>
      <c r="J368" s="234"/>
      <c r="K368" s="234"/>
      <c r="L368" s="239"/>
      <c r="M368" s="240"/>
      <c r="N368" s="241"/>
      <c r="O368" s="241"/>
      <c r="P368" s="241"/>
      <c r="Q368" s="241"/>
      <c r="R368" s="241"/>
      <c r="S368" s="241"/>
      <c r="T368" s="24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3" t="s">
        <v>148</v>
      </c>
      <c r="AU368" s="243" t="s">
        <v>87</v>
      </c>
      <c r="AV368" s="13" t="s">
        <v>85</v>
      </c>
      <c r="AW368" s="13" t="s">
        <v>33</v>
      </c>
      <c r="AX368" s="13" t="s">
        <v>77</v>
      </c>
      <c r="AY368" s="243" t="s">
        <v>139</v>
      </c>
    </row>
    <row r="369" s="14" customFormat="1">
      <c r="A369" s="14"/>
      <c r="B369" s="244"/>
      <c r="C369" s="245"/>
      <c r="D369" s="235" t="s">
        <v>148</v>
      </c>
      <c r="E369" s="246" t="s">
        <v>1</v>
      </c>
      <c r="F369" s="247" t="s">
        <v>453</v>
      </c>
      <c r="G369" s="245"/>
      <c r="H369" s="248">
        <v>5</v>
      </c>
      <c r="I369" s="249"/>
      <c r="J369" s="245"/>
      <c r="K369" s="245"/>
      <c r="L369" s="250"/>
      <c r="M369" s="251"/>
      <c r="N369" s="252"/>
      <c r="O369" s="252"/>
      <c r="P369" s="252"/>
      <c r="Q369" s="252"/>
      <c r="R369" s="252"/>
      <c r="S369" s="252"/>
      <c r="T369" s="253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4" t="s">
        <v>148</v>
      </c>
      <c r="AU369" s="254" t="s">
        <v>87</v>
      </c>
      <c r="AV369" s="14" t="s">
        <v>87</v>
      </c>
      <c r="AW369" s="14" t="s">
        <v>33</v>
      </c>
      <c r="AX369" s="14" t="s">
        <v>77</v>
      </c>
      <c r="AY369" s="254" t="s">
        <v>139</v>
      </c>
    </row>
    <row r="370" s="13" customFormat="1">
      <c r="A370" s="13"/>
      <c r="B370" s="233"/>
      <c r="C370" s="234"/>
      <c r="D370" s="235" t="s">
        <v>148</v>
      </c>
      <c r="E370" s="236" t="s">
        <v>1</v>
      </c>
      <c r="F370" s="237" t="s">
        <v>292</v>
      </c>
      <c r="G370" s="234"/>
      <c r="H370" s="236" t="s">
        <v>1</v>
      </c>
      <c r="I370" s="238"/>
      <c r="J370" s="234"/>
      <c r="K370" s="234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148</v>
      </c>
      <c r="AU370" s="243" t="s">
        <v>87</v>
      </c>
      <c r="AV370" s="13" t="s">
        <v>85</v>
      </c>
      <c r="AW370" s="13" t="s">
        <v>33</v>
      </c>
      <c r="AX370" s="13" t="s">
        <v>77</v>
      </c>
      <c r="AY370" s="243" t="s">
        <v>139</v>
      </c>
    </row>
    <row r="371" s="14" customFormat="1">
      <c r="A371" s="14"/>
      <c r="B371" s="244"/>
      <c r="C371" s="245"/>
      <c r="D371" s="235" t="s">
        <v>148</v>
      </c>
      <c r="E371" s="246" t="s">
        <v>1</v>
      </c>
      <c r="F371" s="247" t="s">
        <v>454</v>
      </c>
      <c r="G371" s="245"/>
      <c r="H371" s="248">
        <v>4.7999999999999998</v>
      </c>
      <c r="I371" s="249"/>
      <c r="J371" s="245"/>
      <c r="K371" s="245"/>
      <c r="L371" s="250"/>
      <c r="M371" s="251"/>
      <c r="N371" s="252"/>
      <c r="O371" s="252"/>
      <c r="P371" s="252"/>
      <c r="Q371" s="252"/>
      <c r="R371" s="252"/>
      <c r="S371" s="252"/>
      <c r="T371" s="25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4" t="s">
        <v>148</v>
      </c>
      <c r="AU371" s="254" t="s">
        <v>87</v>
      </c>
      <c r="AV371" s="14" t="s">
        <v>87</v>
      </c>
      <c r="AW371" s="14" t="s">
        <v>33</v>
      </c>
      <c r="AX371" s="14" t="s">
        <v>77</v>
      </c>
      <c r="AY371" s="254" t="s">
        <v>139</v>
      </c>
    </row>
    <row r="372" s="15" customFormat="1">
      <c r="A372" s="15"/>
      <c r="B372" s="255"/>
      <c r="C372" s="256"/>
      <c r="D372" s="235" t="s">
        <v>148</v>
      </c>
      <c r="E372" s="257" t="s">
        <v>1</v>
      </c>
      <c r="F372" s="258" t="s">
        <v>151</v>
      </c>
      <c r="G372" s="256"/>
      <c r="H372" s="259">
        <v>9.8000000000000007</v>
      </c>
      <c r="I372" s="260"/>
      <c r="J372" s="256"/>
      <c r="K372" s="256"/>
      <c r="L372" s="261"/>
      <c r="M372" s="262"/>
      <c r="N372" s="263"/>
      <c r="O372" s="263"/>
      <c r="P372" s="263"/>
      <c r="Q372" s="263"/>
      <c r="R372" s="263"/>
      <c r="S372" s="263"/>
      <c r="T372" s="26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5" t="s">
        <v>148</v>
      </c>
      <c r="AU372" s="265" t="s">
        <v>87</v>
      </c>
      <c r="AV372" s="15" t="s">
        <v>146</v>
      </c>
      <c r="AW372" s="15" t="s">
        <v>33</v>
      </c>
      <c r="AX372" s="15" t="s">
        <v>85</v>
      </c>
      <c r="AY372" s="265" t="s">
        <v>139</v>
      </c>
    </row>
    <row r="373" s="2" customFormat="1" ht="16.5" customHeight="1">
      <c r="A373" s="38"/>
      <c r="B373" s="39"/>
      <c r="C373" s="219" t="s">
        <v>455</v>
      </c>
      <c r="D373" s="219" t="s">
        <v>142</v>
      </c>
      <c r="E373" s="220" t="s">
        <v>456</v>
      </c>
      <c r="F373" s="221" t="s">
        <v>457</v>
      </c>
      <c r="G373" s="222" t="s">
        <v>200</v>
      </c>
      <c r="H373" s="223">
        <v>0.75</v>
      </c>
      <c r="I373" s="224"/>
      <c r="J373" s="225">
        <f>ROUND(I373*H373,2)</f>
        <v>0</v>
      </c>
      <c r="K373" s="226"/>
      <c r="L373" s="44"/>
      <c r="M373" s="227" t="s">
        <v>1</v>
      </c>
      <c r="N373" s="228" t="s">
        <v>42</v>
      </c>
      <c r="O373" s="91"/>
      <c r="P373" s="229">
        <f>O373*H373</f>
        <v>0</v>
      </c>
      <c r="Q373" s="229">
        <v>0.019130000000000001</v>
      </c>
      <c r="R373" s="229">
        <f>Q373*H373</f>
        <v>0.014347500000000001</v>
      </c>
      <c r="S373" s="229">
        <v>0</v>
      </c>
      <c r="T373" s="230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1" t="s">
        <v>235</v>
      </c>
      <c r="AT373" s="231" t="s">
        <v>142</v>
      </c>
      <c r="AU373" s="231" t="s">
        <v>87</v>
      </c>
      <c r="AY373" s="17" t="s">
        <v>139</v>
      </c>
      <c r="BE373" s="232">
        <f>IF(N373="základní",J373,0)</f>
        <v>0</v>
      </c>
      <c r="BF373" s="232">
        <f>IF(N373="snížená",J373,0)</f>
        <v>0</v>
      </c>
      <c r="BG373" s="232">
        <f>IF(N373="zákl. přenesená",J373,0)</f>
        <v>0</v>
      </c>
      <c r="BH373" s="232">
        <f>IF(N373="sníž. přenesená",J373,0)</f>
        <v>0</v>
      </c>
      <c r="BI373" s="232">
        <f>IF(N373="nulová",J373,0)</f>
        <v>0</v>
      </c>
      <c r="BJ373" s="17" t="s">
        <v>85</v>
      </c>
      <c r="BK373" s="232">
        <f>ROUND(I373*H373,2)</f>
        <v>0</v>
      </c>
      <c r="BL373" s="17" t="s">
        <v>235</v>
      </c>
      <c r="BM373" s="231" t="s">
        <v>458</v>
      </c>
    </row>
    <row r="374" s="13" customFormat="1">
      <c r="A374" s="13"/>
      <c r="B374" s="233"/>
      <c r="C374" s="234"/>
      <c r="D374" s="235" t="s">
        <v>148</v>
      </c>
      <c r="E374" s="236" t="s">
        <v>1</v>
      </c>
      <c r="F374" s="237" t="s">
        <v>337</v>
      </c>
      <c r="G374" s="234"/>
      <c r="H374" s="236" t="s">
        <v>1</v>
      </c>
      <c r="I374" s="238"/>
      <c r="J374" s="234"/>
      <c r="K374" s="234"/>
      <c r="L374" s="239"/>
      <c r="M374" s="240"/>
      <c r="N374" s="241"/>
      <c r="O374" s="241"/>
      <c r="P374" s="241"/>
      <c r="Q374" s="241"/>
      <c r="R374" s="241"/>
      <c r="S374" s="241"/>
      <c r="T374" s="24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3" t="s">
        <v>148</v>
      </c>
      <c r="AU374" s="243" t="s">
        <v>87</v>
      </c>
      <c r="AV374" s="13" t="s">
        <v>85</v>
      </c>
      <c r="AW374" s="13" t="s">
        <v>33</v>
      </c>
      <c r="AX374" s="13" t="s">
        <v>77</v>
      </c>
      <c r="AY374" s="243" t="s">
        <v>139</v>
      </c>
    </row>
    <row r="375" s="14" customFormat="1">
      <c r="A375" s="14"/>
      <c r="B375" s="244"/>
      <c r="C375" s="245"/>
      <c r="D375" s="235" t="s">
        <v>148</v>
      </c>
      <c r="E375" s="246" t="s">
        <v>1</v>
      </c>
      <c r="F375" s="247" t="s">
        <v>448</v>
      </c>
      <c r="G375" s="245"/>
      <c r="H375" s="248">
        <v>0.39000000000000001</v>
      </c>
      <c r="I375" s="249"/>
      <c r="J375" s="245"/>
      <c r="K375" s="245"/>
      <c r="L375" s="250"/>
      <c r="M375" s="251"/>
      <c r="N375" s="252"/>
      <c r="O375" s="252"/>
      <c r="P375" s="252"/>
      <c r="Q375" s="252"/>
      <c r="R375" s="252"/>
      <c r="S375" s="252"/>
      <c r="T375" s="25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4" t="s">
        <v>148</v>
      </c>
      <c r="AU375" s="254" t="s">
        <v>87</v>
      </c>
      <c r="AV375" s="14" t="s">
        <v>87</v>
      </c>
      <c r="AW375" s="14" t="s">
        <v>33</v>
      </c>
      <c r="AX375" s="14" t="s">
        <v>77</v>
      </c>
      <c r="AY375" s="254" t="s">
        <v>139</v>
      </c>
    </row>
    <row r="376" s="13" customFormat="1">
      <c r="A376" s="13"/>
      <c r="B376" s="233"/>
      <c r="C376" s="234"/>
      <c r="D376" s="235" t="s">
        <v>148</v>
      </c>
      <c r="E376" s="236" t="s">
        <v>1</v>
      </c>
      <c r="F376" s="237" t="s">
        <v>292</v>
      </c>
      <c r="G376" s="234"/>
      <c r="H376" s="236" t="s">
        <v>1</v>
      </c>
      <c r="I376" s="238"/>
      <c r="J376" s="234"/>
      <c r="K376" s="234"/>
      <c r="L376" s="239"/>
      <c r="M376" s="240"/>
      <c r="N376" s="241"/>
      <c r="O376" s="241"/>
      <c r="P376" s="241"/>
      <c r="Q376" s="241"/>
      <c r="R376" s="241"/>
      <c r="S376" s="241"/>
      <c r="T376" s="24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3" t="s">
        <v>148</v>
      </c>
      <c r="AU376" s="243" t="s">
        <v>87</v>
      </c>
      <c r="AV376" s="13" t="s">
        <v>85</v>
      </c>
      <c r="AW376" s="13" t="s">
        <v>33</v>
      </c>
      <c r="AX376" s="13" t="s">
        <v>77</v>
      </c>
      <c r="AY376" s="243" t="s">
        <v>139</v>
      </c>
    </row>
    <row r="377" s="14" customFormat="1">
      <c r="A377" s="14"/>
      <c r="B377" s="244"/>
      <c r="C377" s="245"/>
      <c r="D377" s="235" t="s">
        <v>148</v>
      </c>
      <c r="E377" s="246" t="s">
        <v>1</v>
      </c>
      <c r="F377" s="247" t="s">
        <v>293</v>
      </c>
      <c r="G377" s="245"/>
      <c r="H377" s="248">
        <v>0.35999999999999999</v>
      </c>
      <c r="I377" s="249"/>
      <c r="J377" s="245"/>
      <c r="K377" s="245"/>
      <c r="L377" s="250"/>
      <c r="M377" s="251"/>
      <c r="N377" s="252"/>
      <c r="O377" s="252"/>
      <c r="P377" s="252"/>
      <c r="Q377" s="252"/>
      <c r="R377" s="252"/>
      <c r="S377" s="252"/>
      <c r="T377" s="25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4" t="s">
        <v>148</v>
      </c>
      <c r="AU377" s="254" t="s">
        <v>87</v>
      </c>
      <c r="AV377" s="14" t="s">
        <v>87</v>
      </c>
      <c r="AW377" s="14" t="s">
        <v>33</v>
      </c>
      <c r="AX377" s="14" t="s">
        <v>77</v>
      </c>
      <c r="AY377" s="254" t="s">
        <v>139</v>
      </c>
    </row>
    <row r="378" s="15" customFormat="1">
      <c r="A378" s="15"/>
      <c r="B378" s="255"/>
      <c r="C378" s="256"/>
      <c r="D378" s="235" t="s">
        <v>148</v>
      </c>
      <c r="E378" s="257" t="s">
        <v>1</v>
      </c>
      <c r="F378" s="258" t="s">
        <v>151</v>
      </c>
      <c r="G378" s="256"/>
      <c r="H378" s="259">
        <v>0.75</v>
      </c>
      <c r="I378" s="260"/>
      <c r="J378" s="256"/>
      <c r="K378" s="256"/>
      <c r="L378" s="261"/>
      <c r="M378" s="262"/>
      <c r="N378" s="263"/>
      <c r="O378" s="263"/>
      <c r="P378" s="263"/>
      <c r="Q378" s="263"/>
      <c r="R378" s="263"/>
      <c r="S378" s="263"/>
      <c r="T378" s="26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5" t="s">
        <v>148</v>
      </c>
      <c r="AU378" s="265" t="s">
        <v>87</v>
      </c>
      <c r="AV378" s="15" t="s">
        <v>146</v>
      </c>
      <c r="AW378" s="15" t="s">
        <v>33</v>
      </c>
      <c r="AX378" s="15" t="s">
        <v>85</v>
      </c>
      <c r="AY378" s="265" t="s">
        <v>139</v>
      </c>
    </row>
    <row r="379" s="2" customFormat="1" ht="16.5" customHeight="1">
      <c r="A379" s="38"/>
      <c r="B379" s="39"/>
      <c r="C379" s="219" t="s">
        <v>459</v>
      </c>
      <c r="D379" s="219" t="s">
        <v>142</v>
      </c>
      <c r="E379" s="220" t="s">
        <v>460</v>
      </c>
      <c r="F379" s="221" t="s">
        <v>461</v>
      </c>
      <c r="G379" s="222" t="s">
        <v>200</v>
      </c>
      <c r="H379" s="223">
        <v>0.75</v>
      </c>
      <c r="I379" s="224"/>
      <c r="J379" s="225">
        <f>ROUND(I379*H379,2)</f>
        <v>0</v>
      </c>
      <c r="K379" s="226"/>
      <c r="L379" s="44"/>
      <c r="M379" s="227" t="s">
        <v>1</v>
      </c>
      <c r="N379" s="228" t="s">
        <v>42</v>
      </c>
      <c r="O379" s="91"/>
      <c r="P379" s="229">
        <f>O379*H379</f>
        <v>0</v>
      </c>
      <c r="Q379" s="229">
        <v>0.019109999999999999</v>
      </c>
      <c r="R379" s="229">
        <f>Q379*H379</f>
        <v>0.014332499999999998</v>
      </c>
      <c r="S379" s="229">
        <v>0</v>
      </c>
      <c r="T379" s="230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1" t="s">
        <v>235</v>
      </c>
      <c r="AT379" s="231" t="s">
        <v>142</v>
      </c>
      <c r="AU379" s="231" t="s">
        <v>87</v>
      </c>
      <c r="AY379" s="17" t="s">
        <v>139</v>
      </c>
      <c r="BE379" s="232">
        <f>IF(N379="základní",J379,0)</f>
        <v>0</v>
      </c>
      <c r="BF379" s="232">
        <f>IF(N379="snížená",J379,0)</f>
        <v>0</v>
      </c>
      <c r="BG379" s="232">
        <f>IF(N379="zákl. přenesená",J379,0)</f>
        <v>0</v>
      </c>
      <c r="BH379" s="232">
        <f>IF(N379="sníž. přenesená",J379,0)</f>
        <v>0</v>
      </c>
      <c r="BI379" s="232">
        <f>IF(N379="nulová",J379,0)</f>
        <v>0</v>
      </c>
      <c r="BJ379" s="17" t="s">
        <v>85</v>
      </c>
      <c r="BK379" s="232">
        <f>ROUND(I379*H379,2)</f>
        <v>0</v>
      </c>
      <c r="BL379" s="17" t="s">
        <v>235</v>
      </c>
      <c r="BM379" s="231" t="s">
        <v>462</v>
      </c>
    </row>
    <row r="380" s="13" customFormat="1">
      <c r="A380" s="13"/>
      <c r="B380" s="233"/>
      <c r="C380" s="234"/>
      <c r="D380" s="235" t="s">
        <v>148</v>
      </c>
      <c r="E380" s="236" t="s">
        <v>1</v>
      </c>
      <c r="F380" s="237" t="s">
        <v>337</v>
      </c>
      <c r="G380" s="234"/>
      <c r="H380" s="236" t="s">
        <v>1</v>
      </c>
      <c r="I380" s="238"/>
      <c r="J380" s="234"/>
      <c r="K380" s="234"/>
      <c r="L380" s="239"/>
      <c r="M380" s="240"/>
      <c r="N380" s="241"/>
      <c r="O380" s="241"/>
      <c r="P380" s="241"/>
      <c r="Q380" s="241"/>
      <c r="R380" s="241"/>
      <c r="S380" s="241"/>
      <c r="T380" s="242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3" t="s">
        <v>148</v>
      </c>
      <c r="AU380" s="243" t="s">
        <v>87</v>
      </c>
      <c r="AV380" s="13" t="s">
        <v>85</v>
      </c>
      <c r="AW380" s="13" t="s">
        <v>33</v>
      </c>
      <c r="AX380" s="13" t="s">
        <v>77</v>
      </c>
      <c r="AY380" s="243" t="s">
        <v>139</v>
      </c>
    </row>
    <row r="381" s="14" customFormat="1">
      <c r="A381" s="14"/>
      <c r="B381" s="244"/>
      <c r="C381" s="245"/>
      <c r="D381" s="235" t="s">
        <v>148</v>
      </c>
      <c r="E381" s="246" t="s">
        <v>1</v>
      </c>
      <c r="F381" s="247" t="s">
        <v>448</v>
      </c>
      <c r="G381" s="245"/>
      <c r="H381" s="248">
        <v>0.39000000000000001</v>
      </c>
      <c r="I381" s="249"/>
      <c r="J381" s="245"/>
      <c r="K381" s="245"/>
      <c r="L381" s="250"/>
      <c r="M381" s="251"/>
      <c r="N381" s="252"/>
      <c r="O381" s="252"/>
      <c r="P381" s="252"/>
      <c r="Q381" s="252"/>
      <c r="R381" s="252"/>
      <c r="S381" s="252"/>
      <c r="T381" s="253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4" t="s">
        <v>148</v>
      </c>
      <c r="AU381" s="254" t="s">
        <v>87</v>
      </c>
      <c r="AV381" s="14" t="s">
        <v>87</v>
      </c>
      <c r="AW381" s="14" t="s">
        <v>33</v>
      </c>
      <c r="AX381" s="14" t="s">
        <v>77</v>
      </c>
      <c r="AY381" s="254" t="s">
        <v>139</v>
      </c>
    </row>
    <row r="382" s="13" customFormat="1">
      <c r="A382" s="13"/>
      <c r="B382" s="233"/>
      <c r="C382" s="234"/>
      <c r="D382" s="235" t="s">
        <v>148</v>
      </c>
      <c r="E382" s="236" t="s">
        <v>1</v>
      </c>
      <c r="F382" s="237" t="s">
        <v>292</v>
      </c>
      <c r="G382" s="234"/>
      <c r="H382" s="236" t="s">
        <v>1</v>
      </c>
      <c r="I382" s="238"/>
      <c r="J382" s="234"/>
      <c r="K382" s="234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148</v>
      </c>
      <c r="AU382" s="243" t="s">
        <v>87</v>
      </c>
      <c r="AV382" s="13" t="s">
        <v>85</v>
      </c>
      <c r="AW382" s="13" t="s">
        <v>33</v>
      </c>
      <c r="AX382" s="13" t="s">
        <v>77</v>
      </c>
      <c r="AY382" s="243" t="s">
        <v>139</v>
      </c>
    </row>
    <row r="383" s="14" customFormat="1">
      <c r="A383" s="14"/>
      <c r="B383" s="244"/>
      <c r="C383" s="245"/>
      <c r="D383" s="235" t="s">
        <v>148</v>
      </c>
      <c r="E383" s="246" t="s">
        <v>1</v>
      </c>
      <c r="F383" s="247" t="s">
        <v>293</v>
      </c>
      <c r="G383" s="245"/>
      <c r="H383" s="248">
        <v>0.35999999999999999</v>
      </c>
      <c r="I383" s="249"/>
      <c r="J383" s="245"/>
      <c r="K383" s="245"/>
      <c r="L383" s="250"/>
      <c r="M383" s="251"/>
      <c r="N383" s="252"/>
      <c r="O383" s="252"/>
      <c r="P383" s="252"/>
      <c r="Q383" s="252"/>
      <c r="R383" s="252"/>
      <c r="S383" s="252"/>
      <c r="T383" s="25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4" t="s">
        <v>148</v>
      </c>
      <c r="AU383" s="254" t="s">
        <v>87</v>
      </c>
      <c r="AV383" s="14" t="s">
        <v>87</v>
      </c>
      <c r="AW383" s="14" t="s">
        <v>33</v>
      </c>
      <c r="AX383" s="14" t="s">
        <v>77</v>
      </c>
      <c r="AY383" s="254" t="s">
        <v>139</v>
      </c>
    </row>
    <row r="384" s="15" customFormat="1">
      <c r="A384" s="15"/>
      <c r="B384" s="255"/>
      <c r="C384" s="256"/>
      <c r="D384" s="235" t="s">
        <v>148</v>
      </c>
      <c r="E384" s="257" t="s">
        <v>1</v>
      </c>
      <c r="F384" s="258" t="s">
        <v>151</v>
      </c>
      <c r="G384" s="256"/>
      <c r="H384" s="259">
        <v>0.75</v>
      </c>
      <c r="I384" s="260"/>
      <c r="J384" s="256"/>
      <c r="K384" s="256"/>
      <c r="L384" s="261"/>
      <c r="M384" s="262"/>
      <c r="N384" s="263"/>
      <c r="O384" s="263"/>
      <c r="P384" s="263"/>
      <c r="Q384" s="263"/>
      <c r="R384" s="263"/>
      <c r="S384" s="263"/>
      <c r="T384" s="26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5" t="s">
        <v>148</v>
      </c>
      <c r="AU384" s="265" t="s">
        <v>87</v>
      </c>
      <c r="AV384" s="15" t="s">
        <v>146</v>
      </c>
      <c r="AW384" s="15" t="s">
        <v>33</v>
      </c>
      <c r="AX384" s="15" t="s">
        <v>85</v>
      </c>
      <c r="AY384" s="265" t="s">
        <v>139</v>
      </c>
    </row>
    <row r="385" s="2" customFormat="1" ht="16.5" customHeight="1">
      <c r="A385" s="38"/>
      <c r="B385" s="39"/>
      <c r="C385" s="219" t="s">
        <v>463</v>
      </c>
      <c r="D385" s="219" t="s">
        <v>142</v>
      </c>
      <c r="E385" s="220" t="s">
        <v>464</v>
      </c>
      <c r="F385" s="221" t="s">
        <v>465</v>
      </c>
      <c r="G385" s="222" t="s">
        <v>435</v>
      </c>
      <c r="H385" s="281"/>
      <c r="I385" s="224"/>
      <c r="J385" s="225">
        <f>ROUND(I385*H385,2)</f>
        <v>0</v>
      </c>
      <c r="K385" s="226"/>
      <c r="L385" s="44"/>
      <c r="M385" s="227" t="s">
        <v>1</v>
      </c>
      <c r="N385" s="228" t="s">
        <v>42</v>
      </c>
      <c r="O385" s="91"/>
      <c r="P385" s="229">
        <f>O385*H385</f>
        <v>0</v>
      </c>
      <c r="Q385" s="229">
        <v>0</v>
      </c>
      <c r="R385" s="229">
        <f>Q385*H385</f>
        <v>0</v>
      </c>
      <c r="S385" s="229">
        <v>0</v>
      </c>
      <c r="T385" s="230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31" t="s">
        <v>235</v>
      </c>
      <c r="AT385" s="231" t="s">
        <v>142</v>
      </c>
      <c r="AU385" s="231" t="s">
        <v>87</v>
      </c>
      <c r="AY385" s="17" t="s">
        <v>139</v>
      </c>
      <c r="BE385" s="232">
        <f>IF(N385="základní",J385,0)</f>
        <v>0</v>
      </c>
      <c r="BF385" s="232">
        <f>IF(N385="snížená",J385,0)</f>
        <v>0</v>
      </c>
      <c r="BG385" s="232">
        <f>IF(N385="zákl. přenesená",J385,0)</f>
        <v>0</v>
      </c>
      <c r="BH385" s="232">
        <f>IF(N385="sníž. přenesená",J385,0)</f>
        <v>0</v>
      </c>
      <c r="BI385" s="232">
        <f>IF(N385="nulová",J385,0)</f>
        <v>0</v>
      </c>
      <c r="BJ385" s="17" t="s">
        <v>85</v>
      </c>
      <c r="BK385" s="232">
        <f>ROUND(I385*H385,2)</f>
        <v>0</v>
      </c>
      <c r="BL385" s="17" t="s">
        <v>235</v>
      </c>
      <c r="BM385" s="231" t="s">
        <v>466</v>
      </c>
    </row>
    <row r="386" s="12" customFormat="1" ht="22.8" customHeight="1">
      <c r="A386" s="12"/>
      <c r="B386" s="203"/>
      <c r="C386" s="204"/>
      <c r="D386" s="205" t="s">
        <v>76</v>
      </c>
      <c r="E386" s="217" t="s">
        <v>467</v>
      </c>
      <c r="F386" s="217" t="s">
        <v>468</v>
      </c>
      <c r="G386" s="204"/>
      <c r="H386" s="204"/>
      <c r="I386" s="207"/>
      <c r="J386" s="218">
        <f>BK386</f>
        <v>0</v>
      </c>
      <c r="K386" s="204"/>
      <c r="L386" s="209"/>
      <c r="M386" s="210"/>
      <c r="N386" s="211"/>
      <c r="O386" s="211"/>
      <c r="P386" s="212">
        <f>SUM(P387:P470)</f>
        <v>0</v>
      </c>
      <c r="Q386" s="211"/>
      <c r="R386" s="212">
        <f>SUM(R387:R470)</f>
        <v>0.48782819999999993</v>
      </c>
      <c r="S386" s="211"/>
      <c r="T386" s="213">
        <f>SUM(T387:T470)</f>
        <v>0.54218299999999997</v>
      </c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R386" s="214" t="s">
        <v>87</v>
      </c>
      <c r="AT386" s="215" t="s">
        <v>76</v>
      </c>
      <c r="AU386" s="215" t="s">
        <v>85</v>
      </c>
      <c r="AY386" s="214" t="s">
        <v>139</v>
      </c>
      <c r="BK386" s="216">
        <f>SUM(BK387:BK470)</f>
        <v>0</v>
      </c>
    </row>
    <row r="387" s="2" customFormat="1" ht="21.75" customHeight="1">
      <c r="A387" s="38"/>
      <c r="B387" s="39"/>
      <c r="C387" s="219" t="s">
        <v>469</v>
      </c>
      <c r="D387" s="219" t="s">
        <v>142</v>
      </c>
      <c r="E387" s="220" t="s">
        <v>470</v>
      </c>
      <c r="F387" s="221" t="s">
        <v>471</v>
      </c>
      <c r="G387" s="222" t="s">
        <v>200</v>
      </c>
      <c r="H387" s="223">
        <v>9.8699999999999992</v>
      </c>
      <c r="I387" s="224"/>
      <c r="J387" s="225">
        <f>ROUND(I387*H387,2)</f>
        <v>0</v>
      </c>
      <c r="K387" s="226"/>
      <c r="L387" s="44"/>
      <c r="M387" s="227" t="s">
        <v>1</v>
      </c>
      <c r="N387" s="228" t="s">
        <v>42</v>
      </c>
      <c r="O387" s="91"/>
      <c r="P387" s="229">
        <f>O387*H387</f>
        <v>0</v>
      </c>
      <c r="Q387" s="229">
        <v>0</v>
      </c>
      <c r="R387" s="229">
        <f>Q387*H387</f>
        <v>0</v>
      </c>
      <c r="S387" s="229">
        <v>0.029440000000000001</v>
      </c>
      <c r="T387" s="230">
        <f>S387*H387</f>
        <v>0.29057279999999996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1" t="s">
        <v>235</v>
      </c>
      <c r="AT387" s="231" t="s">
        <v>142</v>
      </c>
      <c r="AU387" s="231" t="s">
        <v>87</v>
      </c>
      <c r="AY387" s="17" t="s">
        <v>139</v>
      </c>
      <c r="BE387" s="232">
        <f>IF(N387="základní",J387,0)</f>
        <v>0</v>
      </c>
      <c r="BF387" s="232">
        <f>IF(N387="snížená",J387,0)</f>
        <v>0</v>
      </c>
      <c r="BG387" s="232">
        <f>IF(N387="zákl. přenesená",J387,0)</f>
        <v>0</v>
      </c>
      <c r="BH387" s="232">
        <f>IF(N387="sníž. přenesená",J387,0)</f>
        <v>0</v>
      </c>
      <c r="BI387" s="232">
        <f>IF(N387="nulová",J387,0)</f>
        <v>0</v>
      </c>
      <c r="BJ387" s="17" t="s">
        <v>85</v>
      </c>
      <c r="BK387" s="232">
        <f>ROUND(I387*H387,2)</f>
        <v>0</v>
      </c>
      <c r="BL387" s="17" t="s">
        <v>235</v>
      </c>
      <c r="BM387" s="231" t="s">
        <v>472</v>
      </c>
    </row>
    <row r="388" s="13" customFormat="1">
      <c r="A388" s="13"/>
      <c r="B388" s="233"/>
      <c r="C388" s="234"/>
      <c r="D388" s="235" t="s">
        <v>148</v>
      </c>
      <c r="E388" s="236" t="s">
        <v>1</v>
      </c>
      <c r="F388" s="237" t="s">
        <v>473</v>
      </c>
      <c r="G388" s="234"/>
      <c r="H388" s="236" t="s">
        <v>1</v>
      </c>
      <c r="I388" s="238"/>
      <c r="J388" s="234"/>
      <c r="K388" s="234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148</v>
      </c>
      <c r="AU388" s="243" t="s">
        <v>87</v>
      </c>
      <c r="AV388" s="13" t="s">
        <v>85</v>
      </c>
      <c r="AW388" s="13" t="s">
        <v>33</v>
      </c>
      <c r="AX388" s="13" t="s">
        <v>77</v>
      </c>
      <c r="AY388" s="243" t="s">
        <v>139</v>
      </c>
    </row>
    <row r="389" s="14" customFormat="1">
      <c r="A389" s="14"/>
      <c r="B389" s="244"/>
      <c r="C389" s="245"/>
      <c r="D389" s="235" t="s">
        <v>148</v>
      </c>
      <c r="E389" s="246" t="s">
        <v>1</v>
      </c>
      <c r="F389" s="247" t="s">
        <v>474</v>
      </c>
      <c r="G389" s="245"/>
      <c r="H389" s="248">
        <v>9.8699999999999992</v>
      </c>
      <c r="I389" s="249"/>
      <c r="J389" s="245"/>
      <c r="K389" s="245"/>
      <c r="L389" s="250"/>
      <c r="M389" s="251"/>
      <c r="N389" s="252"/>
      <c r="O389" s="252"/>
      <c r="P389" s="252"/>
      <c r="Q389" s="252"/>
      <c r="R389" s="252"/>
      <c r="S389" s="252"/>
      <c r="T389" s="253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4" t="s">
        <v>148</v>
      </c>
      <c r="AU389" s="254" t="s">
        <v>87</v>
      </c>
      <c r="AV389" s="14" t="s">
        <v>87</v>
      </c>
      <c r="AW389" s="14" t="s">
        <v>33</v>
      </c>
      <c r="AX389" s="14" t="s">
        <v>85</v>
      </c>
      <c r="AY389" s="254" t="s">
        <v>139</v>
      </c>
    </row>
    <row r="390" s="2" customFormat="1" ht="16.5" customHeight="1">
      <c r="A390" s="38"/>
      <c r="B390" s="39"/>
      <c r="C390" s="219" t="s">
        <v>475</v>
      </c>
      <c r="D390" s="219" t="s">
        <v>142</v>
      </c>
      <c r="E390" s="220" t="s">
        <v>476</v>
      </c>
      <c r="F390" s="221" t="s">
        <v>477</v>
      </c>
      <c r="G390" s="222" t="s">
        <v>200</v>
      </c>
      <c r="H390" s="223">
        <v>9.8699999999999992</v>
      </c>
      <c r="I390" s="224"/>
      <c r="J390" s="225">
        <f>ROUND(I390*H390,2)</f>
        <v>0</v>
      </c>
      <c r="K390" s="226"/>
      <c r="L390" s="44"/>
      <c r="M390" s="227" t="s">
        <v>1</v>
      </c>
      <c r="N390" s="228" t="s">
        <v>42</v>
      </c>
      <c r="O390" s="91"/>
      <c r="P390" s="229">
        <f>O390*H390</f>
        <v>0</v>
      </c>
      <c r="Q390" s="229">
        <v>0.024719999999999999</v>
      </c>
      <c r="R390" s="229">
        <f>Q390*H390</f>
        <v>0.24398639999999996</v>
      </c>
      <c r="S390" s="229">
        <v>0</v>
      </c>
      <c r="T390" s="230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1" t="s">
        <v>235</v>
      </c>
      <c r="AT390" s="231" t="s">
        <v>142</v>
      </c>
      <c r="AU390" s="231" t="s">
        <v>87</v>
      </c>
      <c r="AY390" s="17" t="s">
        <v>139</v>
      </c>
      <c r="BE390" s="232">
        <f>IF(N390="základní",J390,0)</f>
        <v>0</v>
      </c>
      <c r="BF390" s="232">
        <f>IF(N390="snížená",J390,0)</f>
        <v>0</v>
      </c>
      <c r="BG390" s="232">
        <f>IF(N390="zákl. přenesená",J390,0)</f>
        <v>0</v>
      </c>
      <c r="BH390" s="232">
        <f>IF(N390="sníž. přenesená",J390,0)</f>
        <v>0</v>
      </c>
      <c r="BI390" s="232">
        <f>IF(N390="nulová",J390,0)</f>
        <v>0</v>
      </c>
      <c r="BJ390" s="17" t="s">
        <v>85</v>
      </c>
      <c r="BK390" s="232">
        <f>ROUND(I390*H390,2)</f>
        <v>0</v>
      </c>
      <c r="BL390" s="17" t="s">
        <v>235</v>
      </c>
      <c r="BM390" s="231" t="s">
        <v>478</v>
      </c>
    </row>
    <row r="391" s="13" customFormat="1">
      <c r="A391" s="13"/>
      <c r="B391" s="233"/>
      <c r="C391" s="234"/>
      <c r="D391" s="235" t="s">
        <v>148</v>
      </c>
      <c r="E391" s="236" t="s">
        <v>1</v>
      </c>
      <c r="F391" s="237" t="s">
        <v>473</v>
      </c>
      <c r="G391" s="234"/>
      <c r="H391" s="236" t="s">
        <v>1</v>
      </c>
      <c r="I391" s="238"/>
      <c r="J391" s="234"/>
      <c r="K391" s="234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148</v>
      </c>
      <c r="AU391" s="243" t="s">
        <v>87</v>
      </c>
      <c r="AV391" s="13" t="s">
        <v>85</v>
      </c>
      <c r="AW391" s="13" t="s">
        <v>33</v>
      </c>
      <c r="AX391" s="13" t="s">
        <v>77</v>
      </c>
      <c r="AY391" s="243" t="s">
        <v>139</v>
      </c>
    </row>
    <row r="392" s="14" customFormat="1">
      <c r="A392" s="14"/>
      <c r="B392" s="244"/>
      <c r="C392" s="245"/>
      <c r="D392" s="235" t="s">
        <v>148</v>
      </c>
      <c r="E392" s="246" t="s">
        <v>1</v>
      </c>
      <c r="F392" s="247" t="s">
        <v>474</v>
      </c>
      <c r="G392" s="245"/>
      <c r="H392" s="248">
        <v>9.8699999999999992</v>
      </c>
      <c r="I392" s="249"/>
      <c r="J392" s="245"/>
      <c r="K392" s="245"/>
      <c r="L392" s="250"/>
      <c r="M392" s="251"/>
      <c r="N392" s="252"/>
      <c r="O392" s="252"/>
      <c r="P392" s="252"/>
      <c r="Q392" s="252"/>
      <c r="R392" s="252"/>
      <c r="S392" s="252"/>
      <c r="T392" s="25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4" t="s">
        <v>148</v>
      </c>
      <c r="AU392" s="254" t="s">
        <v>87</v>
      </c>
      <c r="AV392" s="14" t="s">
        <v>87</v>
      </c>
      <c r="AW392" s="14" t="s">
        <v>33</v>
      </c>
      <c r="AX392" s="14" t="s">
        <v>85</v>
      </c>
      <c r="AY392" s="254" t="s">
        <v>139</v>
      </c>
    </row>
    <row r="393" s="2" customFormat="1" ht="16.5" customHeight="1">
      <c r="A393" s="38"/>
      <c r="B393" s="39"/>
      <c r="C393" s="219" t="s">
        <v>479</v>
      </c>
      <c r="D393" s="219" t="s">
        <v>142</v>
      </c>
      <c r="E393" s="220" t="s">
        <v>480</v>
      </c>
      <c r="F393" s="221" t="s">
        <v>481</v>
      </c>
      <c r="G393" s="222" t="s">
        <v>200</v>
      </c>
      <c r="H393" s="223">
        <v>9.8699999999999992</v>
      </c>
      <c r="I393" s="224"/>
      <c r="J393" s="225">
        <f>ROUND(I393*H393,2)</f>
        <v>0</v>
      </c>
      <c r="K393" s="226"/>
      <c r="L393" s="44"/>
      <c r="M393" s="227" t="s">
        <v>1</v>
      </c>
      <c r="N393" s="228" t="s">
        <v>42</v>
      </c>
      <c r="O393" s="91"/>
      <c r="P393" s="229">
        <f>O393*H393</f>
        <v>0</v>
      </c>
      <c r="Q393" s="229">
        <v>0</v>
      </c>
      <c r="R393" s="229">
        <f>Q393*H393</f>
        <v>0</v>
      </c>
      <c r="S393" s="229">
        <v>0</v>
      </c>
      <c r="T393" s="230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31" t="s">
        <v>235</v>
      </c>
      <c r="AT393" s="231" t="s">
        <v>142</v>
      </c>
      <c r="AU393" s="231" t="s">
        <v>87</v>
      </c>
      <c r="AY393" s="17" t="s">
        <v>139</v>
      </c>
      <c r="BE393" s="232">
        <f>IF(N393="základní",J393,0)</f>
        <v>0</v>
      </c>
      <c r="BF393" s="232">
        <f>IF(N393="snížená",J393,0)</f>
        <v>0</v>
      </c>
      <c r="BG393" s="232">
        <f>IF(N393="zákl. přenesená",J393,0)</f>
        <v>0</v>
      </c>
      <c r="BH393" s="232">
        <f>IF(N393="sníž. přenesená",J393,0)</f>
        <v>0</v>
      </c>
      <c r="BI393" s="232">
        <f>IF(N393="nulová",J393,0)</f>
        <v>0</v>
      </c>
      <c r="BJ393" s="17" t="s">
        <v>85</v>
      </c>
      <c r="BK393" s="232">
        <f>ROUND(I393*H393,2)</f>
        <v>0</v>
      </c>
      <c r="BL393" s="17" t="s">
        <v>235</v>
      </c>
      <c r="BM393" s="231" t="s">
        <v>482</v>
      </c>
    </row>
    <row r="394" s="13" customFormat="1">
      <c r="A394" s="13"/>
      <c r="B394" s="233"/>
      <c r="C394" s="234"/>
      <c r="D394" s="235" t="s">
        <v>148</v>
      </c>
      <c r="E394" s="236" t="s">
        <v>1</v>
      </c>
      <c r="F394" s="237" t="s">
        <v>473</v>
      </c>
      <c r="G394" s="234"/>
      <c r="H394" s="236" t="s">
        <v>1</v>
      </c>
      <c r="I394" s="238"/>
      <c r="J394" s="234"/>
      <c r="K394" s="234"/>
      <c r="L394" s="239"/>
      <c r="M394" s="240"/>
      <c r="N394" s="241"/>
      <c r="O394" s="241"/>
      <c r="P394" s="241"/>
      <c r="Q394" s="241"/>
      <c r="R394" s="241"/>
      <c r="S394" s="241"/>
      <c r="T394" s="242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3" t="s">
        <v>148</v>
      </c>
      <c r="AU394" s="243" t="s">
        <v>87</v>
      </c>
      <c r="AV394" s="13" t="s">
        <v>85</v>
      </c>
      <c r="AW394" s="13" t="s">
        <v>33</v>
      </c>
      <c r="AX394" s="13" t="s">
        <v>77</v>
      </c>
      <c r="AY394" s="243" t="s">
        <v>139</v>
      </c>
    </row>
    <row r="395" s="14" customFormat="1">
      <c r="A395" s="14"/>
      <c r="B395" s="244"/>
      <c r="C395" s="245"/>
      <c r="D395" s="235" t="s">
        <v>148</v>
      </c>
      <c r="E395" s="246" t="s">
        <v>1</v>
      </c>
      <c r="F395" s="247" t="s">
        <v>474</v>
      </c>
      <c r="G395" s="245"/>
      <c r="H395" s="248">
        <v>9.8699999999999992</v>
      </c>
      <c r="I395" s="249"/>
      <c r="J395" s="245"/>
      <c r="K395" s="245"/>
      <c r="L395" s="250"/>
      <c r="M395" s="251"/>
      <c r="N395" s="252"/>
      <c r="O395" s="252"/>
      <c r="P395" s="252"/>
      <c r="Q395" s="252"/>
      <c r="R395" s="252"/>
      <c r="S395" s="252"/>
      <c r="T395" s="253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4" t="s">
        <v>148</v>
      </c>
      <c r="AU395" s="254" t="s">
        <v>87</v>
      </c>
      <c r="AV395" s="14" t="s">
        <v>87</v>
      </c>
      <c r="AW395" s="14" t="s">
        <v>33</v>
      </c>
      <c r="AX395" s="14" t="s">
        <v>85</v>
      </c>
      <c r="AY395" s="254" t="s">
        <v>139</v>
      </c>
    </row>
    <row r="396" s="2" customFormat="1" ht="16.5" customHeight="1">
      <c r="A396" s="38"/>
      <c r="B396" s="39"/>
      <c r="C396" s="270" t="s">
        <v>483</v>
      </c>
      <c r="D396" s="270" t="s">
        <v>428</v>
      </c>
      <c r="E396" s="271" t="s">
        <v>484</v>
      </c>
      <c r="F396" s="272" t="s">
        <v>485</v>
      </c>
      <c r="G396" s="273" t="s">
        <v>200</v>
      </c>
      <c r="H396" s="274">
        <v>10.067</v>
      </c>
      <c r="I396" s="275"/>
      <c r="J396" s="276">
        <f>ROUND(I396*H396,2)</f>
        <v>0</v>
      </c>
      <c r="K396" s="277"/>
      <c r="L396" s="278"/>
      <c r="M396" s="279" t="s">
        <v>1</v>
      </c>
      <c r="N396" s="280" t="s">
        <v>42</v>
      </c>
      <c r="O396" s="91"/>
      <c r="P396" s="229">
        <f>O396*H396</f>
        <v>0</v>
      </c>
      <c r="Q396" s="229">
        <v>0.0014</v>
      </c>
      <c r="R396" s="229">
        <f>Q396*H396</f>
        <v>0.0140938</v>
      </c>
      <c r="S396" s="229">
        <v>0</v>
      </c>
      <c r="T396" s="230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31" t="s">
        <v>328</v>
      </c>
      <c r="AT396" s="231" t="s">
        <v>428</v>
      </c>
      <c r="AU396" s="231" t="s">
        <v>87</v>
      </c>
      <c r="AY396" s="17" t="s">
        <v>139</v>
      </c>
      <c r="BE396" s="232">
        <f>IF(N396="základní",J396,0)</f>
        <v>0</v>
      </c>
      <c r="BF396" s="232">
        <f>IF(N396="snížená",J396,0)</f>
        <v>0</v>
      </c>
      <c r="BG396" s="232">
        <f>IF(N396="zákl. přenesená",J396,0)</f>
        <v>0</v>
      </c>
      <c r="BH396" s="232">
        <f>IF(N396="sníž. přenesená",J396,0)</f>
        <v>0</v>
      </c>
      <c r="BI396" s="232">
        <f>IF(N396="nulová",J396,0)</f>
        <v>0</v>
      </c>
      <c r="BJ396" s="17" t="s">
        <v>85</v>
      </c>
      <c r="BK396" s="232">
        <f>ROUND(I396*H396,2)</f>
        <v>0</v>
      </c>
      <c r="BL396" s="17" t="s">
        <v>235</v>
      </c>
      <c r="BM396" s="231" t="s">
        <v>486</v>
      </c>
    </row>
    <row r="397" s="14" customFormat="1">
      <c r="A397" s="14"/>
      <c r="B397" s="244"/>
      <c r="C397" s="245"/>
      <c r="D397" s="235" t="s">
        <v>148</v>
      </c>
      <c r="E397" s="245"/>
      <c r="F397" s="247" t="s">
        <v>487</v>
      </c>
      <c r="G397" s="245"/>
      <c r="H397" s="248">
        <v>10.067</v>
      </c>
      <c r="I397" s="249"/>
      <c r="J397" s="245"/>
      <c r="K397" s="245"/>
      <c r="L397" s="250"/>
      <c r="M397" s="251"/>
      <c r="N397" s="252"/>
      <c r="O397" s="252"/>
      <c r="P397" s="252"/>
      <c r="Q397" s="252"/>
      <c r="R397" s="252"/>
      <c r="S397" s="252"/>
      <c r="T397" s="25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4" t="s">
        <v>148</v>
      </c>
      <c r="AU397" s="254" t="s">
        <v>87</v>
      </c>
      <c r="AV397" s="14" t="s">
        <v>87</v>
      </c>
      <c r="AW397" s="14" t="s">
        <v>4</v>
      </c>
      <c r="AX397" s="14" t="s">
        <v>85</v>
      </c>
      <c r="AY397" s="254" t="s">
        <v>139</v>
      </c>
    </row>
    <row r="398" s="2" customFormat="1" ht="16.5" customHeight="1">
      <c r="A398" s="38"/>
      <c r="B398" s="39"/>
      <c r="C398" s="219" t="s">
        <v>488</v>
      </c>
      <c r="D398" s="219" t="s">
        <v>142</v>
      </c>
      <c r="E398" s="220" t="s">
        <v>489</v>
      </c>
      <c r="F398" s="221" t="s">
        <v>490</v>
      </c>
      <c r="G398" s="222" t="s">
        <v>312</v>
      </c>
      <c r="H398" s="223">
        <v>7</v>
      </c>
      <c r="I398" s="224"/>
      <c r="J398" s="225">
        <f>ROUND(I398*H398,2)</f>
        <v>0</v>
      </c>
      <c r="K398" s="226"/>
      <c r="L398" s="44"/>
      <c r="M398" s="227" t="s">
        <v>1</v>
      </c>
      <c r="N398" s="228" t="s">
        <v>42</v>
      </c>
      <c r="O398" s="91"/>
      <c r="P398" s="229">
        <f>O398*H398</f>
        <v>0</v>
      </c>
      <c r="Q398" s="229">
        <v>0.00036000000000000002</v>
      </c>
      <c r="R398" s="229">
        <f>Q398*H398</f>
        <v>0.0025200000000000001</v>
      </c>
      <c r="S398" s="229">
        <v>0</v>
      </c>
      <c r="T398" s="230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1" t="s">
        <v>235</v>
      </c>
      <c r="AT398" s="231" t="s">
        <v>142</v>
      </c>
      <c r="AU398" s="231" t="s">
        <v>87</v>
      </c>
      <c r="AY398" s="17" t="s">
        <v>139</v>
      </c>
      <c r="BE398" s="232">
        <f>IF(N398="základní",J398,0)</f>
        <v>0</v>
      </c>
      <c r="BF398" s="232">
        <f>IF(N398="snížená",J398,0)</f>
        <v>0</v>
      </c>
      <c r="BG398" s="232">
        <f>IF(N398="zákl. přenesená",J398,0)</f>
        <v>0</v>
      </c>
      <c r="BH398" s="232">
        <f>IF(N398="sníž. přenesená",J398,0)</f>
        <v>0</v>
      </c>
      <c r="BI398" s="232">
        <f>IF(N398="nulová",J398,0)</f>
        <v>0</v>
      </c>
      <c r="BJ398" s="17" t="s">
        <v>85</v>
      </c>
      <c r="BK398" s="232">
        <f>ROUND(I398*H398,2)</f>
        <v>0</v>
      </c>
      <c r="BL398" s="17" t="s">
        <v>235</v>
      </c>
      <c r="BM398" s="231" t="s">
        <v>491</v>
      </c>
    </row>
    <row r="399" s="13" customFormat="1">
      <c r="A399" s="13"/>
      <c r="B399" s="233"/>
      <c r="C399" s="234"/>
      <c r="D399" s="235" t="s">
        <v>148</v>
      </c>
      <c r="E399" s="236" t="s">
        <v>1</v>
      </c>
      <c r="F399" s="237" t="s">
        <v>473</v>
      </c>
      <c r="G399" s="234"/>
      <c r="H399" s="236" t="s">
        <v>1</v>
      </c>
      <c r="I399" s="238"/>
      <c r="J399" s="234"/>
      <c r="K399" s="234"/>
      <c r="L399" s="239"/>
      <c r="M399" s="240"/>
      <c r="N399" s="241"/>
      <c r="O399" s="241"/>
      <c r="P399" s="241"/>
      <c r="Q399" s="241"/>
      <c r="R399" s="241"/>
      <c r="S399" s="241"/>
      <c r="T399" s="242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3" t="s">
        <v>148</v>
      </c>
      <c r="AU399" s="243" t="s">
        <v>87</v>
      </c>
      <c r="AV399" s="13" t="s">
        <v>85</v>
      </c>
      <c r="AW399" s="13" t="s">
        <v>33</v>
      </c>
      <c r="AX399" s="13" t="s">
        <v>77</v>
      </c>
      <c r="AY399" s="243" t="s">
        <v>139</v>
      </c>
    </row>
    <row r="400" s="14" customFormat="1">
      <c r="A400" s="14"/>
      <c r="B400" s="244"/>
      <c r="C400" s="245"/>
      <c r="D400" s="235" t="s">
        <v>148</v>
      </c>
      <c r="E400" s="246" t="s">
        <v>1</v>
      </c>
      <c r="F400" s="247" t="s">
        <v>492</v>
      </c>
      <c r="G400" s="245"/>
      <c r="H400" s="248">
        <v>7</v>
      </c>
      <c r="I400" s="249"/>
      <c r="J400" s="245"/>
      <c r="K400" s="245"/>
      <c r="L400" s="250"/>
      <c r="M400" s="251"/>
      <c r="N400" s="252"/>
      <c r="O400" s="252"/>
      <c r="P400" s="252"/>
      <c r="Q400" s="252"/>
      <c r="R400" s="252"/>
      <c r="S400" s="252"/>
      <c r="T400" s="253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4" t="s">
        <v>148</v>
      </c>
      <c r="AU400" s="254" t="s">
        <v>87</v>
      </c>
      <c r="AV400" s="14" t="s">
        <v>87</v>
      </c>
      <c r="AW400" s="14" t="s">
        <v>33</v>
      </c>
      <c r="AX400" s="14" t="s">
        <v>85</v>
      </c>
      <c r="AY400" s="254" t="s">
        <v>139</v>
      </c>
    </row>
    <row r="401" s="2" customFormat="1" ht="16.5" customHeight="1">
      <c r="A401" s="38"/>
      <c r="B401" s="39"/>
      <c r="C401" s="219" t="s">
        <v>493</v>
      </c>
      <c r="D401" s="219" t="s">
        <v>142</v>
      </c>
      <c r="E401" s="220" t="s">
        <v>494</v>
      </c>
      <c r="F401" s="221" t="s">
        <v>495</v>
      </c>
      <c r="G401" s="222" t="s">
        <v>200</v>
      </c>
      <c r="H401" s="223">
        <v>9.8699999999999992</v>
      </c>
      <c r="I401" s="224"/>
      <c r="J401" s="225">
        <f>ROUND(I401*H401,2)</f>
        <v>0</v>
      </c>
      <c r="K401" s="226"/>
      <c r="L401" s="44"/>
      <c r="M401" s="227" t="s">
        <v>1</v>
      </c>
      <c r="N401" s="228" t="s">
        <v>42</v>
      </c>
      <c r="O401" s="91"/>
      <c r="P401" s="229">
        <f>O401*H401</f>
        <v>0</v>
      </c>
      <c r="Q401" s="229">
        <v>0.00010000000000000001</v>
      </c>
      <c r="R401" s="229">
        <f>Q401*H401</f>
        <v>0.00098700000000000003</v>
      </c>
      <c r="S401" s="229">
        <v>0</v>
      </c>
      <c r="T401" s="230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1" t="s">
        <v>235</v>
      </c>
      <c r="AT401" s="231" t="s">
        <v>142</v>
      </c>
      <c r="AU401" s="231" t="s">
        <v>87</v>
      </c>
      <c r="AY401" s="17" t="s">
        <v>139</v>
      </c>
      <c r="BE401" s="232">
        <f>IF(N401="základní",J401,0)</f>
        <v>0</v>
      </c>
      <c r="BF401" s="232">
        <f>IF(N401="snížená",J401,0)</f>
        <v>0</v>
      </c>
      <c r="BG401" s="232">
        <f>IF(N401="zákl. přenesená",J401,0)</f>
        <v>0</v>
      </c>
      <c r="BH401" s="232">
        <f>IF(N401="sníž. přenesená",J401,0)</f>
        <v>0</v>
      </c>
      <c r="BI401" s="232">
        <f>IF(N401="nulová",J401,0)</f>
        <v>0</v>
      </c>
      <c r="BJ401" s="17" t="s">
        <v>85</v>
      </c>
      <c r="BK401" s="232">
        <f>ROUND(I401*H401,2)</f>
        <v>0</v>
      </c>
      <c r="BL401" s="17" t="s">
        <v>235</v>
      </c>
      <c r="BM401" s="231" t="s">
        <v>496</v>
      </c>
    </row>
    <row r="402" s="13" customFormat="1">
      <c r="A402" s="13"/>
      <c r="B402" s="233"/>
      <c r="C402" s="234"/>
      <c r="D402" s="235" t="s">
        <v>148</v>
      </c>
      <c r="E402" s="236" t="s">
        <v>1</v>
      </c>
      <c r="F402" s="237" t="s">
        <v>473</v>
      </c>
      <c r="G402" s="234"/>
      <c r="H402" s="236" t="s">
        <v>1</v>
      </c>
      <c r="I402" s="238"/>
      <c r="J402" s="234"/>
      <c r="K402" s="234"/>
      <c r="L402" s="239"/>
      <c r="M402" s="240"/>
      <c r="N402" s="241"/>
      <c r="O402" s="241"/>
      <c r="P402" s="241"/>
      <c r="Q402" s="241"/>
      <c r="R402" s="241"/>
      <c r="S402" s="241"/>
      <c r="T402" s="242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3" t="s">
        <v>148</v>
      </c>
      <c r="AU402" s="243" t="s">
        <v>87</v>
      </c>
      <c r="AV402" s="13" t="s">
        <v>85</v>
      </c>
      <c r="AW402" s="13" t="s">
        <v>33</v>
      </c>
      <c r="AX402" s="13" t="s">
        <v>77</v>
      </c>
      <c r="AY402" s="243" t="s">
        <v>139</v>
      </c>
    </row>
    <row r="403" s="14" customFormat="1">
      <c r="A403" s="14"/>
      <c r="B403" s="244"/>
      <c r="C403" s="245"/>
      <c r="D403" s="235" t="s">
        <v>148</v>
      </c>
      <c r="E403" s="246" t="s">
        <v>1</v>
      </c>
      <c r="F403" s="247" t="s">
        <v>474</v>
      </c>
      <c r="G403" s="245"/>
      <c r="H403" s="248">
        <v>9.8699999999999992</v>
      </c>
      <c r="I403" s="249"/>
      <c r="J403" s="245"/>
      <c r="K403" s="245"/>
      <c r="L403" s="250"/>
      <c r="M403" s="251"/>
      <c r="N403" s="252"/>
      <c r="O403" s="252"/>
      <c r="P403" s="252"/>
      <c r="Q403" s="252"/>
      <c r="R403" s="252"/>
      <c r="S403" s="252"/>
      <c r="T403" s="25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4" t="s">
        <v>148</v>
      </c>
      <c r="AU403" s="254" t="s">
        <v>87</v>
      </c>
      <c r="AV403" s="14" t="s">
        <v>87</v>
      </c>
      <c r="AW403" s="14" t="s">
        <v>33</v>
      </c>
      <c r="AX403" s="14" t="s">
        <v>85</v>
      </c>
      <c r="AY403" s="254" t="s">
        <v>139</v>
      </c>
    </row>
    <row r="404" s="2" customFormat="1" ht="16.5" customHeight="1">
      <c r="A404" s="38"/>
      <c r="B404" s="39"/>
      <c r="C404" s="219" t="s">
        <v>497</v>
      </c>
      <c r="D404" s="219" t="s">
        <v>142</v>
      </c>
      <c r="E404" s="220" t="s">
        <v>498</v>
      </c>
      <c r="F404" s="221" t="s">
        <v>499</v>
      </c>
      <c r="G404" s="222" t="s">
        <v>312</v>
      </c>
      <c r="H404" s="223">
        <v>11.640000000000001</v>
      </c>
      <c r="I404" s="224"/>
      <c r="J404" s="225">
        <f>ROUND(I404*H404,2)</f>
        <v>0</v>
      </c>
      <c r="K404" s="226"/>
      <c r="L404" s="44"/>
      <c r="M404" s="227" t="s">
        <v>1</v>
      </c>
      <c r="N404" s="228" t="s">
        <v>42</v>
      </c>
      <c r="O404" s="91"/>
      <c r="P404" s="229">
        <f>O404*H404</f>
        <v>0</v>
      </c>
      <c r="Q404" s="229">
        <v>0.00010000000000000001</v>
      </c>
      <c r="R404" s="229">
        <f>Q404*H404</f>
        <v>0.0011640000000000001</v>
      </c>
      <c r="S404" s="229">
        <v>0</v>
      </c>
      <c r="T404" s="230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1" t="s">
        <v>235</v>
      </c>
      <c r="AT404" s="231" t="s">
        <v>142</v>
      </c>
      <c r="AU404" s="231" t="s">
        <v>87</v>
      </c>
      <c r="AY404" s="17" t="s">
        <v>139</v>
      </c>
      <c r="BE404" s="232">
        <f>IF(N404="základní",J404,0)</f>
        <v>0</v>
      </c>
      <c r="BF404" s="232">
        <f>IF(N404="snížená",J404,0)</f>
        <v>0</v>
      </c>
      <c r="BG404" s="232">
        <f>IF(N404="zákl. přenesená",J404,0)</f>
        <v>0</v>
      </c>
      <c r="BH404" s="232">
        <f>IF(N404="sníž. přenesená",J404,0)</f>
        <v>0</v>
      </c>
      <c r="BI404" s="232">
        <f>IF(N404="nulová",J404,0)</f>
        <v>0</v>
      </c>
      <c r="BJ404" s="17" t="s">
        <v>85</v>
      </c>
      <c r="BK404" s="232">
        <f>ROUND(I404*H404,2)</f>
        <v>0</v>
      </c>
      <c r="BL404" s="17" t="s">
        <v>235</v>
      </c>
      <c r="BM404" s="231" t="s">
        <v>500</v>
      </c>
    </row>
    <row r="405" s="13" customFormat="1">
      <c r="A405" s="13"/>
      <c r="B405" s="233"/>
      <c r="C405" s="234"/>
      <c r="D405" s="235" t="s">
        <v>148</v>
      </c>
      <c r="E405" s="236" t="s">
        <v>1</v>
      </c>
      <c r="F405" s="237" t="s">
        <v>473</v>
      </c>
      <c r="G405" s="234"/>
      <c r="H405" s="236" t="s">
        <v>1</v>
      </c>
      <c r="I405" s="238"/>
      <c r="J405" s="234"/>
      <c r="K405" s="234"/>
      <c r="L405" s="239"/>
      <c r="M405" s="240"/>
      <c r="N405" s="241"/>
      <c r="O405" s="241"/>
      <c r="P405" s="241"/>
      <c r="Q405" s="241"/>
      <c r="R405" s="241"/>
      <c r="S405" s="241"/>
      <c r="T405" s="242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3" t="s">
        <v>148</v>
      </c>
      <c r="AU405" s="243" t="s">
        <v>87</v>
      </c>
      <c r="AV405" s="13" t="s">
        <v>85</v>
      </c>
      <c r="AW405" s="13" t="s">
        <v>33</v>
      </c>
      <c r="AX405" s="13" t="s">
        <v>77</v>
      </c>
      <c r="AY405" s="243" t="s">
        <v>139</v>
      </c>
    </row>
    <row r="406" s="14" customFormat="1">
      <c r="A406" s="14"/>
      <c r="B406" s="244"/>
      <c r="C406" s="245"/>
      <c r="D406" s="235" t="s">
        <v>148</v>
      </c>
      <c r="E406" s="246" t="s">
        <v>1</v>
      </c>
      <c r="F406" s="247" t="s">
        <v>501</v>
      </c>
      <c r="G406" s="245"/>
      <c r="H406" s="248">
        <v>11.640000000000001</v>
      </c>
      <c r="I406" s="249"/>
      <c r="J406" s="245"/>
      <c r="K406" s="245"/>
      <c r="L406" s="250"/>
      <c r="M406" s="251"/>
      <c r="N406" s="252"/>
      <c r="O406" s="252"/>
      <c r="P406" s="252"/>
      <c r="Q406" s="252"/>
      <c r="R406" s="252"/>
      <c r="S406" s="252"/>
      <c r="T406" s="253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4" t="s">
        <v>148</v>
      </c>
      <c r="AU406" s="254" t="s">
        <v>87</v>
      </c>
      <c r="AV406" s="14" t="s">
        <v>87</v>
      </c>
      <c r="AW406" s="14" t="s">
        <v>33</v>
      </c>
      <c r="AX406" s="14" t="s">
        <v>85</v>
      </c>
      <c r="AY406" s="254" t="s">
        <v>139</v>
      </c>
    </row>
    <row r="407" s="2" customFormat="1" ht="16.5" customHeight="1">
      <c r="A407" s="38"/>
      <c r="B407" s="39"/>
      <c r="C407" s="219" t="s">
        <v>502</v>
      </c>
      <c r="D407" s="219" t="s">
        <v>142</v>
      </c>
      <c r="E407" s="220" t="s">
        <v>503</v>
      </c>
      <c r="F407" s="221" t="s">
        <v>504</v>
      </c>
      <c r="G407" s="222" t="s">
        <v>200</v>
      </c>
      <c r="H407" s="223">
        <v>9.8699999999999992</v>
      </c>
      <c r="I407" s="224"/>
      <c r="J407" s="225">
        <f>ROUND(I407*H407,2)</f>
        <v>0</v>
      </c>
      <c r="K407" s="226"/>
      <c r="L407" s="44"/>
      <c r="M407" s="227" t="s">
        <v>1</v>
      </c>
      <c r="N407" s="228" t="s">
        <v>42</v>
      </c>
      <c r="O407" s="91"/>
      <c r="P407" s="229">
        <f>O407*H407</f>
        <v>0</v>
      </c>
      <c r="Q407" s="229">
        <v>0.0016000000000000001</v>
      </c>
      <c r="R407" s="229">
        <f>Q407*H407</f>
        <v>0.015792</v>
      </c>
      <c r="S407" s="229">
        <v>0</v>
      </c>
      <c r="T407" s="230">
        <f>S407*H407</f>
        <v>0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31" t="s">
        <v>235</v>
      </c>
      <c r="AT407" s="231" t="s">
        <v>142</v>
      </c>
      <c r="AU407" s="231" t="s">
        <v>87</v>
      </c>
      <c r="AY407" s="17" t="s">
        <v>139</v>
      </c>
      <c r="BE407" s="232">
        <f>IF(N407="základní",J407,0)</f>
        <v>0</v>
      </c>
      <c r="BF407" s="232">
        <f>IF(N407="snížená",J407,0)</f>
        <v>0</v>
      </c>
      <c r="BG407" s="232">
        <f>IF(N407="zákl. přenesená",J407,0)</f>
        <v>0</v>
      </c>
      <c r="BH407" s="232">
        <f>IF(N407="sníž. přenesená",J407,0)</f>
        <v>0</v>
      </c>
      <c r="BI407" s="232">
        <f>IF(N407="nulová",J407,0)</f>
        <v>0</v>
      </c>
      <c r="BJ407" s="17" t="s">
        <v>85</v>
      </c>
      <c r="BK407" s="232">
        <f>ROUND(I407*H407,2)</f>
        <v>0</v>
      </c>
      <c r="BL407" s="17" t="s">
        <v>235</v>
      </c>
      <c r="BM407" s="231" t="s">
        <v>505</v>
      </c>
    </row>
    <row r="408" s="13" customFormat="1">
      <c r="A408" s="13"/>
      <c r="B408" s="233"/>
      <c r="C408" s="234"/>
      <c r="D408" s="235" t="s">
        <v>148</v>
      </c>
      <c r="E408" s="236" t="s">
        <v>1</v>
      </c>
      <c r="F408" s="237" t="s">
        <v>473</v>
      </c>
      <c r="G408" s="234"/>
      <c r="H408" s="236" t="s">
        <v>1</v>
      </c>
      <c r="I408" s="238"/>
      <c r="J408" s="234"/>
      <c r="K408" s="234"/>
      <c r="L408" s="239"/>
      <c r="M408" s="240"/>
      <c r="N408" s="241"/>
      <c r="O408" s="241"/>
      <c r="P408" s="241"/>
      <c r="Q408" s="241"/>
      <c r="R408" s="241"/>
      <c r="S408" s="241"/>
      <c r="T408" s="24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3" t="s">
        <v>148</v>
      </c>
      <c r="AU408" s="243" t="s">
        <v>87</v>
      </c>
      <c r="AV408" s="13" t="s">
        <v>85</v>
      </c>
      <c r="AW408" s="13" t="s">
        <v>33</v>
      </c>
      <c r="AX408" s="13" t="s">
        <v>77</v>
      </c>
      <c r="AY408" s="243" t="s">
        <v>139</v>
      </c>
    </row>
    <row r="409" s="14" customFormat="1">
      <c r="A409" s="14"/>
      <c r="B409" s="244"/>
      <c r="C409" s="245"/>
      <c r="D409" s="235" t="s">
        <v>148</v>
      </c>
      <c r="E409" s="246" t="s">
        <v>1</v>
      </c>
      <c r="F409" s="247" t="s">
        <v>474</v>
      </c>
      <c r="G409" s="245"/>
      <c r="H409" s="248">
        <v>9.8699999999999992</v>
      </c>
      <c r="I409" s="249"/>
      <c r="J409" s="245"/>
      <c r="K409" s="245"/>
      <c r="L409" s="250"/>
      <c r="M409" s="251"/>
      <c r="N409" s="252"/>
      <c r="O409" s="252"/>
      <c r="P409" s="252"/>
      <c r="Q409" s="252"/>
      <c r="R409" s="252"/>
      <c r="S409" s="252"/>
      <c r="T409" s="253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4" t="s">
        <v>148</v>
      </c>
      <c r="AU409" s="254" t="s">
        <v>87</v>
      </c>
      <c r="AV409" s="14" t="s">
        <v>87</v>
      </c>
      <c r="AW409" s="14" t="s">
        <v>33</v>
      </c>
      <c r="AX409" s="14" t="s">
        <v>85</v>
      </c>
      <c r="AY409" s="254" t="s">
        <v>139</v>
      </c>
    </row>
    <row r="410" s="2" customFormat="1" ht="16.5" customHeight="1">
      <c r="A410" s="38"/>
      <c r="B410" s="39"/>
      <c r="C410" s="219" t="s">
        <v>506</v>
      </c>
      <c r="D410" s="219" t="s">
        <v>142</v>
      </c>
      <c r="E410" s="220" t="s">
        <v>507</v>
      </c>
      <c r="F410" s="221" t="s">
        <v>508</v>
      </c>
      <c r="G410" s="222" t="s">
        <v>200</v>
      </c>
      <c r="H410" s="223">
        <v>14.619999999999999</v>
      </c>
      <c r="I410" s="224"/>
      <c r="J410" s="225">
        <f>ROUND(I410*H410,2)</f>
        <v>0</v>
      </c>
      <c r="K410" s="226"/>
      <c r="L410" s="44"/>
      <c r="M410" s="227" t="s">
        <v>1</v>
      </c>
      <c r="N410" s="228" t="s">
        <v>42</v>
      </c>
      <c r="O410" s="91"/>
      <c r="P410" s="229">
        <f>O410*H410</f>
        <v>0</v>
      </c>
      <c r="Q410" s="229">
        <v>0</v>
      </c>
      <c r="R410" s="229">
        <f>Q410*H410</f>
        <v>0</v>
      </c>
      <c r="S410" s="229">
        <v>0.01721</v>
      </c>
      <c r="T410" s="230">
        <f>S410*H410</f>
        <v>0.25161020000000001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1" t="s">
        <v>235</v>
      </c>
      <c r="AT410" s="231" t="s">
        <v>142</v>
      </c>
      <c r="AU410" s="231" t="s">
        <v>87</v>
      </c>
      <c r="AY410" s="17" t="s">
        <v>139</v>
      </c>
      <c r="BE410" s="232">
        <f>IF(N410="základní",J410,0)</f>
        <v>0</v>
      </c>
      <c r="BF410" s="232">
        <f>IF(N410="snížená",J410,0)</f>
        <v>0</v>
      </c>
      <c r="BG410" s="232">
        <f>IF(N410="zákl. přenesená",J410,0)</f>
        <v>0</v>
      </c>
      <c r="BH410" s="232">
        <f>IF(N410="sníž. přenesená",J410,0)</f>
        <v>0</v>
      </c>
      <c r="BI410" s="232">
        <f>IF(N410="nulová",J410,0)</f>
        <v>0</v>
      </c>
      <c r="BJ410" s="17" t="s">
        <v>85</v>
      </c>
      <c r="BK410" s="232">
        <f>ROUND(I410*H410,2)</f>
        <v>0</v>
      </c>
      <c r="BL410" s="17" t="s">
        <v>235</v>
      </c>
      <c r="BM410" s="231" t="s">
        <v>509</v>
      </c>
    </row>
    <row r="411" s="13" customFormat="1">
      <c r="A411" s="13"/>
      <c r="B411" s="233"/>
      <c r="C411" s="234"/>
      <c r="D411" s="235" t="s">
        <v>148</v>
      </c>
      <c r="E411" s="236" t="s">
        <v>1</v>
      </c>
      <c r="F411" s="237" t="s">
        <v>202</v>
      </c>
      <c r="G411" s="234"/>
      <c r="H411" s="236" t="s">
        <v>1</v>
      </c>
      <c r="I411" s="238"/>
      <c r="J411" s="234"/>
      <c r="K411" s="234"/>
      <c r="L411" s="239"/>
      <c r="M411" s="240"/>
      <c r="N411" s="241"/>
      <c r="O411" s="241"/>
      <c r="P411" s="241"/>
      <c r="Q411" s="241"/>
      <c r="R411" s="241"/>
      <c r="S411" s="241"/>
      <c r="T411" s="242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3" t="s">
        <v>148</v>
      </c>
      <c r="AU411" s="243" t="s">
        <v>87</v>
      </c>
      <c r="AV411" s="13" t="s">
        <v>85</v>
      </c>
      <c r="AW411" s="13" t="s">
        <v>33</v>
      </c>
      <c r="AX411" s="13" t="s">
        <v>77</v>
      </c>
      <c r="AY411" s="243" t="s">
        <v>139</v>
      </c>
    </row>
    <row r="412" s="14" customFormat="1">
      <c r="A412" s="14"/>
      <c r="B412" s="244"/>
      <c r="C412" s="245"/>
      <c r="D412" s="235" t="s">
        <v>148</v>
      </c>
      <c r="E412" s="246" t="s">
        <v>1</v>
      </c>
      <c r="F412" s="247" t="s">
        <v>203</v>
      </c>
      <c r="G412" s="245"/>
      <c r="H412" s="248">
        <v>5.2300000000000004</v>
      </c>
      <c r="I412" s="249"/>
      <c r="J412" s="245"/>
      <c r="K412" s="245"/>
      <c r="L412" s="250"/>
      <c r="M412" s="251"/>
      <c r="N412" s="252"/>
      <c r="O412" s="252"/>
      <c r="P412" s="252"/>
      <c r="Q412" s="252"/>
      <c r="R412" s="252"/>
      <c r="S412" s="252"/>
      <c r="T412" s="253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4" t="s">
        <v>148</v>
      </c>
      <c r="AU412" s="254" t="s">
        <v>87</v>
      </c>
      <c r="AV412" s="14" t="s">
        <v>87</v>
      </c>
      <c r="AW412" s="14" t="s">
        <v>33</v>
      </c>
      <c r="AX412" s="14" t="s">
        <v>77</v>
      </c>
      <c r="AY412" s="254" t="s">
        <v>139</v>
      </c>
    </row>
    <row r="413" s="13" customFormat="1">
      <c r="A413" s="13"/>
      <c r="B413" s="233"/>
      <c r="C413" s="234"/>
      <c r="D413" s="235" t="s">
        <v>148</v>
      </c>
      <c r="E413" s="236" t="s">
        <v>1</v>
      </c>
      <c r="F413" s="237" t="s">
        <v>510</v>
      </c>
      <c r="G413" s="234"/>
      <c r="H413" s="236" t="s">
        <v>1</v>
      </c>
      <c r="I413" s="238"/>
      <c r="J413" s="234"/>
      <c r="K413" s="234"/>
      <c r="L413" s="239"/>
      <c r="M413" s="240"/>
      <c r="N413" s="241"/>
      <c r="O413" s="241"/>
      <c r="P413" s="241"/>
      <c r="Q413" s="241"/>
      <c r="R413" s="241"/>
      <c r="S413" s="241"/>
      <c r="T413" s="242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3" t="s">
        <v>148</v>
      </c>
      <c r="AU413" s="243" t="s">
        <v>87</v>
      </c>
      <c r="AV413" s="13" t="s">
        <v>85</v>
      </c>
      <c r="AW413" s="13" t="s">
        <v>33</v>
      </c>
      <c r="AX413" s="13" t="s">
        <v>77</v>
      </c>
      <c r="AY413" s="243" t="s">
        <v>139</v>
      </c>
    </row>
    <row r="414" s="14" customFormat="1">
      <c r="A414" s="14"/>
      <c r="B414" s="244"/>
      <c r="C414" s="245"/>
      <c r="D414" s="235" t="s">
        <v>148</v>
      </c>
      <c r="E414" s="246" t="s">
        <v>1</v>
      </c>
      <c r="F414" s="247" t="s">
        <v>511</v>
      </c>
      <c r="G414" s="245"/>
      <c r="H414" s="248">
        <v>3.8500000000000001</v>
      </c>
      <c r="I414" s="249"/>
      <c r="J414" s="245"/>
      <c r="K414" s="245"/>
      <c r="L414" s="250"/>
      <c r="M414" s="251"/>
      <c r="N414" s="252"/>
      <c r="O414" s="252"/>
      <c r="P414" s="252"/>
      <c r="Q414" s="252"/>
      <c r="R414" s="252"/>
      <c r="S414" s="252"/>
      <c r="T414" s="253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4" t="s">
        <v>148</v>
      </c>
      <c r="AU414" s="254" t="s">
        <v>87</v>
      </c>
      <c r="AV414" s="14" t="s">
        <v>87</v>
      </c>
      <c r="AW414" s="14" t="s">
        <v>33</v>
      </c>
      <c r="AX414" s="14" t="s">
        <v>77</v>
      </c>
      <c r="AY414" s="254" t="s">
        <v>139</v>
      </c>
    </row>
    <row r="415" s="13" customFormat="1">
      <c r="A415" s="13"/>
      <c r="B415" s="233"/>
      <c r="C415" s="234"/>
      <c r="D415" s="235" t="s">
        <v>148</v>
      </c>
      <c r="E415" s="236" t="s">
        <v>1</v>
      </c>
      <c r="F415" s="237" t="s">
        <v>375</v>
      </c>
      <c r="G415" s="234"/>
      <c r="H415" s="236" t="s">
        <v>1</v>
      </c>
      <c r="I415" s="238"/>
      <c r="J415" s="234"/>
      <c r="K415" s="234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148</v>
      </c>
      <c r="AU415" s="243" t="s">
        <v>87</v>
      </c>
      <c r="AV415" s="13" t="s">
        <v>85</v>
      </c>
      <c r="AW415" s="13" t="s">
        <v>33</v>
      </c>
      <c r="AX415" s="13" t="s">
        <v>77</v>
      </c>
      <c r="AY415" s="243" t="s">
        <v>139</v>
      </c>
    </row>
    <row r="416" s="14" customFormat="1">
      <c r="A416" s="14"/>
      <c r="B416" s="244"/>
      <c r="C416" s="245"/>
      <c r="D416" s="235" t="s">
        <v>148</v>
      </c>
      <c r="E416" s="246" t="s">
        <v>1</v>
      </c>
      <c r="F416" s="247" t="s">
        <v>512</v>
      </c>
      <c r="G416" s="245"/>
      <c r="H416" s="248">
        <v>0.54000000000000004</v>
      </c>
      <c r="I416" s="249"/>
      <c r="J416" s="245"/>
      <c r="K416" s="245"/>
      <c r="L416" s="250"/>
      <c r="M416" s="251"/>
      <c r="N416" s="252"/>
      <c r="O416" s="252"/>
      <c r="P416" s="252"/>
      <c r="Q416" s="252"/>
      <c r="R416" s="252"/>
      <c r="S416" s="252"/>
      <c r="T416" s="253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4" t="s">
        <v>148</v>
      </c>
      <c r="AU416" s="254" t="s">
        <v>87</v>
      </c>
      <c r="AV416" s="14" t="s">
        <v>87</v>
      </c>
      <c r="AW416" s="14" t="s">
        <v>33</v>
      </c>
      <c r="AX416" s="14" t="s">
        <v>77</v>
      </c>
      <c r="AY416" s="254" t="s">
        <v>139</v>
      </c>
    </row>
    <row r="417" s="13" customFormat="1">
      <c r="A417" s="13"/>
      <c r="B417" s="233"/>
      <c r="C417" s="234"/>
      <c r="D417" s="235" t="s">
        <v>148</v>
      </c>
      <c r="E417" s="236" t="s">
        <v>1</v>
      </c>
      <c r="F417" s="237" t="s">
        <v>264</v>
      </c>
      <c r="G417" s="234"/>
      <c r="H417" s="236" t="s">
        <v>1</v>
      </c>
      <c r="I417" s="238"/>
      <c r="J417" s="234"/>
      <c r="K417" s="234"/>
      <c r="L417" s="239"/>
      <c r="M417" s="240"/>
      <c r="N417" s="241"/>
      <c r="O417" s="241"/>
      <c r="P417" s="241"/>
      <c r="Q417" s="241"/>
      <c r="R417" s="241"/>
      <c r="S417" s="241"/>
      <c r="T417" s="24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3" t="s">
        <v>148</v>
      </c>
      <c r="AU417" s="243" t="s">
        <v>87</v>
      </c>
      <c r="AV417" s="13" t="s">
        <v>85</v>
      </c>
      <c r="AW417" s="13" t="s">
        <v>33</v>
      </c>
      <c r="AX417" s="13" t="s">
        <v>77</v>
      </c>
      <c r="AY417" s="243" t="s">
        <v>139</v>
      </c>
    </row>
    <row r="418" s="14" customFormat="1">
      <c r="A418" s="14"/>
      <c r="B418" s="244"/>
      <c r="C418" s="245"/>
      <c r="D418" s="235" t="s">
        <v>148</v>
      </c>
      <c r="E418" s="246" t="s">
        <v>1</v>
      </c>
      <c r="F418" s="247" t="s">
        <v>513</v>
      </c>
      <c r="G418" s="245"/>
      <c r="H418" s="248">
        <v>5</v>
      </c>
      <c r="I418" s="249"/>
      <c r="J418" s="245"/>
      <c r="K418" s="245"/>
      <c r="L418" s="250"/>
      <c r="M418" s="251"/>
      <c r="N418" s="252"/>
      <c r="O418" s="252"/>
      <c r="P418" s="252"/>
      <c r="Q418" s="252"/>
      <c r="R418" s="252"/>
      <c r="S418" s="252"/>
      <c r="T418" s="25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4" t="s">
        <v>148</v>
      </c>
      <c r="AU418" s="254" t="s">
        <v>87</v>
      </c>
      <c r="AV418" s="14" t="s">
        <v>87</v>
      </c>
      <c r="AW418" s="14" t="s">
        <v>33</v>
      </c>
      <c r="AX418" s="14" t="s">
        <v>77</v>
      </c>
      <c r="AY418" s="254" t="s">
        <v>139</v>
      </c>
    </row>
    <row r="419" s="15" customFormat="1">
      <c r="A419" s="15"/>
      <c r="B419" s="255"/>
      <c r="C419" s="256"/>
      <c r="D419" s="235" t="s">
        <v>148</v>
      </c>
      <c r="E419" s="257" t="s">
        <v>1</v>
      </c>
      <c r="F419" s="258" t="s">
        <v>151</v>
      </c>
      <c r="G419" s="256"/>
      <c r="H419" s="259">
        <v>14.619999999999999</v>
      </c>
      <c r="I419" s="260"/>
      <c r="J419" s="256"/>
      <c r="K419" s="256"/>
      <c r="L419" s="261"/>
      <c r="M419" s="262"/>
      <c r="N419" s="263"/>
      <c r="O419" s="263"/>
      <c r="P419" s="263"/>
      <c r="Q419" s="263"/>
      <c r="R419" s="263"/>
      <c r="S419" s="263"/>
      <c r="T419" s="264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5" t="s">
        <v>148</v>
      </c>
      <c r="AU419" s="265" t="s">
        <v>87</v>
      </c>
      <c r="AV419" s="15" t="s">
        <v>146</v>
      </c>
      <c r="AW419" s="15" t="s">
        <v>33</v>
      </c>
      <c r="AX419" s="15" t="s">
        <v>85</v>
      </c>
      <c r="AY419" s="265" t="s">
        <v>139</v>
      </c>
    </row>
    <row r="420" s="2" customFormat="1" ht="16.5" customHeight="1">
      <c r="A420" s="38"/>
      <c r="B420" s="39"/>
      <c r="C420" s="219" t="s">
        <v>514</v>
      </c>
      <c r="D420" s="219" t="s">
        <v>142</v>
      </c>
      <c r="E420" s="220" t="s">
        <v>515</v>
      </c>
      <c r="F420" s="221" t="s">
        <v>516</v>
      </c>
      <c r="G420" s="222" t="s">
        <v>200</v>
      </c>
      <c r="H420" s="223">
        <v>8.8499999999999996</v>
      </c>
      <c r="I420" s="224"/>
      <c r="J420" s="225">
        <f>ROUND(I420*H420,2)</f>
        <v>0</v>
      </c>
      <c r="K420" s="226"/>
      <c r="L420" s="44"/>
      <c r="M420" s="227" t="s">
        <v>1</v>
      </c>
      <c r="N420" s="228" t="s">
        <v>42</v>
      </c>
      <c r="O420" s="91"/>
      <c r="P420" s="229">
        <f>O420*H420</f>
        <v>0</v>
      </c>
      <c r="Q420" s="229">
        <v>0.01385</v>
      </c>
      <c r="R420" s="229">
        <f>Q420*H420</f>
        <v>0.12257249999999999</v>
      </c>
      <c r="S420" s="229">
        <v>0</v>
      </c>
      <c r="T420" s="230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31" t="s">
        <v>235</v>
      </c>
      <c r="AT420" s="231" t="s">
        <v>142</v>
      </c>
      <c r="AU420" s="231" t="s">
        <v>87</v>
      </c>
      <c r="AY420" s="17" t="s">
        <v>139</v>
      </c>
      <c r="BE420" s="232">
        <f>IF(N420="základní",J420,0)</f>
        <v>0</v>
      </c>
      <c r="BF420" s="232">
        <f>IF(N420="snížená",J420,0)</f>
        <v>0</v>
      </c>
      <c r="BG420" s="232">
        <f>IF(N420="zákl. přenesená",J420,0)</f>
        <v>0</v>
      </c>
      <c r="BH420" s="232">
        <f>IF(N420="sníž. přenesená",J420,0)</f>
        <v>0</v>
      </c>
      <c r="BI420" s="232">
        <f>IF(N420="nulová",J420,0)</f>
        <v>0</v>
      </c>
      <c r="BJ420" s="17" t="s">
        <v>85</v>
      </c>
      <c r="BK420" s="232">
        <f>ROUND(I420*H420,2)</f>
        <v>0</v>
      </c>
      <c r="BL420" s="17" t="s">
        <v>235</v>
      </c>
      <c r="BM420" s="231" t="s">
        <v>517</v>
      </c>
    </row>
    <row r="421" s="13" customFormat="1">
      <c r="A421" s="13"/>
      <c r="B421" s="233"/>
      <c r="C421" s="234"/>
      <c r="D421" s="235" t="s">
        <v>148</v>
      </c>
      <c r="E421" s="236" t="s">
        <v>1</v>
      </c>
      <c r="F421" s="237" t="s">
        <v>510</v>
      </c>
      <c r="G421" s="234"/>
      <c r="H421" s="236" t="s">
        <v>1</v>
      </c>
      <c r="I421" s="238"/>
      <c r="J421" s="234"/>
      <c r="K421" s="234"/>
      <c r="L421" s="239"/>
      <c r="M421" s="240"/>
      <c r="N421" s="241"/>
      <c r="O421" s="241"/>
      <c r="P421" s="241"/>
      <c r="Q421" s="241"/>
      <c r="R421" s="241"/>
      <c r="S421" s="241"/>
      <c r="T421" s="242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3" t="s">
        <v>148</v>
      </c>
      <c r="AU421" s="243" t="s">
        <v>87</v>
      </c>
      <c r="AV421" s="13" t="s">
        <v>85</v>
      </c>
      <c r="AW421" s="13" t="s">
        <v>33</v>
      </c>
      <c r="AX421" s="13" t="s">
        <v>77</v>
      </c>
      <c r="AY421" s="243" t="s">
        <v>139</v>
      </c>
    </row>
    <row r="422" s="14" customFormat="1">
      <c r="A422" s="14"/>
      <c r="B422" s="244"/>
      <c r="C422" s="245"/>
      <c r="D422" s="235" t="s">
        <v>148</v>
      </c>
      <c r="E422" s="246" t="s">
        <v>1</v>
      </c>
      <c r="F422" s="247" t="s">
        <v>511</v>
      </c>
      <c r="G422" s="245"/>
      <c r="H422" s="248">
        <v>3.8500000000000001</v>
      </c>
      <c r="I422" s="249"/>
      <c r="J422" s="245"/>
      <c r="K422" s="245"/>
      <c r="L422" s="250"/>
      <c r="M422" s="251"/>
      <c r="N422" s="252"/>
      <c r="O422" s="252"/>
      <c r="P422" s="252"/>
      <c r="Q422" s="252"/>
      <c r="R422" s="252"/>
      <c r="S422" s="252"/>
      <c r="T422" s="253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4" t="s">
        <v>148</v>
      </c>
      <c r="AU422" s="254" t="s">
        <v>87</v>
      </c>
      <c r="AV422" s="14" t="s">
        <v>87</v>
      </c>
      <c r="AW422" s="14" t="s">
        <v>33</v>
      </c>
      <c r="AX422" s="14" t="s">
        <v>77</v>
      </c>
      <c r="AY422" s="254" t="s">
        <v>139</v>
      </c>
    </row>
    <row r="423" s="13" customFormat="1">
      <c r="A423" s="13"/>
      <c r="B423" s="233"/>
      <c r="C423" s="234"/>
      <c r="D423" s="235" t="s">
        <v>148</v>
      </c>
      <c r="E423" s="236" t="s">
        <v>1</v>
      </c>
      <c r="F423" s="237" t="s">
        <v>264</v>
      </c>
      <c r="G423" s="234"/>
      <c r="H423" s="236" t="s">
        <v>1</v>
      </c>
      <c r="I423" s="238"/>
      <c r="J423" s="234"/>
      <c r="K423" s="234"/>
      <c r="L423" s="239"/>
      <c r="M423" s="240"/>
      <c r="N423" s="241"/>
      <c r="O423" s="241"/>
      <c r="P423" s="241"/>
      <c r="Q423" s="241"/>
      <c r="R423" s="241"/>
      <c r="S423" s="241"/>
      <c r="T423" s="24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3" t="s">
        <v>148</v>
      </c>
      <c r="AU423" s="243" t="s">
        <v>87</v>
      </c>
      <c r="AV423" s="13" t="s">
        <v>85</v>
      </c>
      <c r="AW423" s="13" t="s">
        <v>33</v>
      </c>
      <c r="AX423" s="13" t="s">
        <v>77</v>
      </c>
      <c r="AY423" s="243" t="s">
        <v>139</v>
      </c>
    </row>
    <row r="424" s="14" customFormat="1">
      <c r="A424" s="14"/>
      <c r="B424" s="244"/>
      <c r="C424" s="245"/>
      <c r="D424" s="235" t="s">
        <v>148</v>
      </c>
      <c r="E424" s="246" t="s">
        <v>1</v>
      </c>
      <c r="F424" s="247" t="s">
        <v>513</v>
      </c>
      <c r="G424" s="245"/>
      <c r="H424" s="248">
        <v>5</v>
      </c>
      <c r="I424" s="249"/>
      <c r="J424" s="245"/>
      <c r="K424" s="245"/>
      <c r="L424" s="250"/>
      <c r="M424" s="251"/>
      <c r="N424" s="252"/>
      <c r="O424" s="252"/>
      <c r="P424" s="252"/>
      <c r="Q424" s="252"/>
      <c r="R424" s="252"/>
      <c r="S424" s="252"/>
      <c r="T424" s="25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4" t="s">
        <v>148</v>
      </c>
      <c r="AU424" s="254" t="s">
        <v>87</v>
      </c>
      <c r="AV424" s="14" t="s">
        <v>87</v>
      </c>
      <c r="AW424" s="14" t="s">
        <v>33</v>
      </c>
      <c r="AX424" s="14" t="s">
        <v>77</v>
      </c>
      <c r="AY424" s="254" t="s">
        <v>139</v>
      </c>
    </row>
    <row r="425" s="15" customFormat="1">
      <c r="A425" s="15"/>
      <c r="B425" s="255"/>
      <c r="C425" s="256"/>
      <c r="D425" s="235" t="s">
        <v>148</v>
      </c>
      <c r="E425" s="257" t="s">
        <v>1</v>
      </c>
      <c r="F425" s="258" t="s">
        <v>151</v>
      </c>
      <c r="G425" s="256"/>
      <c r="H425" s="259">
        <v>8.8499999999999996</v>
      </c>
      <c r="I425" s="260"/>
      <c r="J425" s="256"/>
      <c r="K425" s="256"/>
      <c r="L425" s="261"/>
      <c r="M425" s="262"/>
      <c r="N425" s="263"/>
      <c r="O425" s="263"/>
      <c r="P425" s="263"/>
      <c r="Q425" s="263"/>
      <c r="R425" s="263"/>
      <c r="S425" s="263"/>
      <c r="T425" s="264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5" t="s">
        <v>148</v>
      </c>
      <c r="AU425" s="265" t="s">
        <v>87</v>
      </c>
      <c r="AV425" s="15" t="s">
        <v>146</v>
      </c>
      <c r="AW425" s="15" t="s">
        <v>33</v>
      </c>
      <c r="AX425" s="15" t="s">
        <v>85</v>
      </c>
      <c r="AY425" s="265" t="s">
        <v>139</v>
      </c>
    </row>
    <row r="426" s="2" customFormat="1" ht="16.5" customHeight="1">
      <c r="A426" s="38"/>
      <c r="B426" s="39"/>
      <c r="C426" s="219" t="s">
        <v>518</v>
      </c>
      <c r="D426" s="219" t="s">
        <v>142</v>
      </c>
      <c r="E426" s="220" t="s">
        <v>519</v>
      </c>
      <c r="F426" s="221" t="s">
        <v>520</v>
      </c>
      <c r="G426" s="222" t="s">
        <v>200</v>
      </c>
      <c r="H426" s="223">
        <v>0.54000000000000004</v>
      </c>
      <c r="I426" s="224"/>
      <c r="J426" s="225">
        <f>ROUND(I426*H426,2)</f>
        <v>0</v>
      </c>
      <c r="K426" s="226"/>
      <c r="L426" s="44"/>
      <c r="M426" s="227" t="s">
        <v>1</v>
      </c>
      <c r="N426" s="228" t="s">
        <v>42</v>
      </c>
      <c r="O426" s="91"/>
      <c r="P426" s="229">
        <f>O426*H426</f>
        <v>0</v>
      </c>
      <c r="Q426" s="229">
        <v>0.01385</v>
      </c>
      <c r="R426" s="229">
        <f>Q426*H426</f>
        <v>0.0074790000000000004</v>
      </c>
      <c r="S426" s="229">
        <v>0</v>
      </c>
      <c r="T426" s="230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31" t="s">
        <v>235</v>
      </c>
      <c r="AT426" s="231" t="s">
        <v>142</v>
      </c>
      <c r="AU426" s="231" t="s">
        <v>87</v>
      </c>
      <c r="AY426" s="17" t="s">
        <v>139</v>
      </c>
      <c r="BE426" s="232">
        <f>IF(N426="základní",J426,0)</f>
        <v>0</v>
      </c>
      <c r="BF426" s="232">
        <f>IF(N426="snížená",J426,0)</f>
        <v>0</v>
      </c>
      <c r="BG426" s="232">
        <f>IF(N426="zákl. přenesená",J426,0)</f>
        <v>0</v>
      </c>
      <c r="BH426" s="232">
        <f>IF(N426="sníž. přenesená",J426,0)</f>
        <v>0</v>
      </c>
      <c r="BI426" s="232">
        <f>IF(N426="nulová",J426,0)</f>
        <v>0</v>
      </c>
      <c r="BJ426" s="17" t="s">
        <v>85</v>
      </c>
      <c r="BK426" s="232">
        <f>ROUND(I426*H426,2)</f>
        <v>0</v>
      </c>
      <c r="BL426" s="17" t="s">
        <v>235</v>
      </c>
      <c r="BM426" s="231" t="s">
        <v>521</v>
      </c>
    </row>
    <row r="427" s="13" customFormat="1">
      <c r="A427" s="13"/>
      <c r="B427" s="233"/>
      <c r="C427" s="234"/>
      <c r="D427" s="235" t="s">
        <v>148</v>
      </c>
      <c r="E427" s="236" t="s">
        <v>1</v>
      </c>
      <c r="F427" s="237" t="s">
        <v>375</v>
      </c>
      <c r="G427" s="234"/>
      <c r="H427" s="236" t="s">
        <v>1</v>
      </c>
      <c r="I427" s="238"/>
      <c r="J427" s="234"/>
      <c r="K427" s="234"/>
      <c r="L427" s="239"/>
      <c r="M427" s="240"/>
      <c r="N427" s="241"/>
      <c r="O427" s="241"/>
      <c r="P427" s="241"/>
      <c r="Q427" s="241"/>
      <c r="R427" s="241"/>
      <c r="S427" s="241"/>
      <c r="T427" s="242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3" t="s">
        <v>148</v>
      </c>
      <c r="AU427" s="243" t="s">
        <v>87</v>
      </c>
      <c r="AV427" s="13" t="s">
        <v>85</v>
      </c>
      <c r="AW427" s="13" t="s">
        <v>33</v>
      </c>
      <c r="AX427" s="13" t="s">
        <v>77</v>
      </c>
      <c r="AY427" s="243" t="s">
        <v>139</v>
      </c>
    </row>
    <row r="428" s="14" customFormat="1">
      <c r="A428" s="14"/>
      <c r="B428" s="244"/>
      <c r="C428" s="245"/>
      <c r="D428" s="235" t="s">
        <v>148</v>
      </c>
      <c r="E428" s="246" t="s">
        <v>1</v>
      </c>
      <c r="F428" s="247" t="s">
        <v>512</v>
      </c>
      <c r="G428" s="245"/>
      <c r="H428" s="248">
        <v>0.54000000000000004</v>
      </c>
      <c r="I428" s="249"/>
      <c r="J428" s="245"/>
      <c r="K428" s="245"/>
      <c r="L428" s="250"/>
      <c r="M428" s="251"/>
      <c r="N428" s="252"/>
      <c r="O428" s="252"/>
      <c r="P428" s="252"/>
      <c r="Q428" s="252"/>
      <c r="R428" s="252"/>
      <c r="S428" s="252"/>
      <c r="T428" s="253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4" t="s">
        <v>148</v>
      </c>
      <c r="AU428" s="254" t="s">
        <v>87</v>
      </c>
      <c r="AV428" s="14" t="s">
        <v>87</v>
      </c>
      <c r="AW428" s="14" t="s">
        <v>33</v>
      </c>
      <c r="AX428" s="14" t="s">
        <v>85</v>
      </c>
      <c r="AY428" s="254" t="s">
        <v>139</v>
      </c>
    </row>
    <row r="429" s="2" customFormat="1" ht="16.5" customHeight="1">
      <c r="A429" s="38"/>
      <c r="B429" s="39"/>
      <c r="C429" s="219" t="s">
        <v>522</v>
      </c>
      <c r="D429" s="219" t="s">
        <v>142</v>
      </c>
      <c r="E429" s="220" t="s">
        <v>523</v>
      </c>
      <c r="F429" s="221" t="s">
        <v>524</v>
      </c>
      <c r="G429" s="222" t="s">
        <v>312</v>
      </c>
      <c r="H429" s="223">
        <v>10.75</v>
      </c>
      <c r="I429" s="224"/>
      <c r="J429" s="225">
        <f>ROUND(I429*H429,2)</f>
        <v>0</v>
      </c>
      <c r="K429" s="226"/>
      <c r="L429" s="44"/>
      <c r="M429" s="227" t="s">
        <v>1</v>
      </c>
      <c r="N429" s="228" t="s">
        <v>42</v>
      </c>
      <c r="O429" s="91"/>
      <c r="P429" s="229">
        <f>O429*H429</f>
        <v>0</v>
      </c>
      <c r="Q429" s="229">
        <v>1.0000000000000001E-05</v>
      </c>
      <c r="R429" s="229">
        <f>Q429*H429</f>
        <v>0.00010750000000000001</v>
      </c>
      <c r="S429" s="229">
        <v>0</v>
      </c>
      <c r="T429" s="230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31" t="s">
        <v>235</v>
      </c>
      <c r="AT429" s="231" t="s">
        <v>142</v>
      </c>
      <c r="AU429" s="231" t="s">
        <v>87</v>
      </c>
      <c r="AY429" s="17" t="s">
        <v>139</v>
      </c>
      <c r="BE429" s="232">
        <f>IF(N429="základní",J429,0)</f>
        <v>0</v>
      </c>
      <c r="BF429" s="232">
        <f>IF(N429="snížená",J429,0)</f>
        <v>0</v>
      </c>
      <c r="BG429" s="232">
        <f>IF(N429="zákl. přenesená",J429,0)</f>
        <v>0</v>
      </c>
      <c r="BH429" s="232">
        <f>IF(N429="sníž. přenesená",J429,0)</f>
        <v>0</v>
      </c>
      <c r="BI429" s="232">
        <f>IF(N429="nulová",J429,0)</f>
        <v>0</v>
      </c>
      <c r="BJ429" s="17" t="s">
        <v>85</v>
      </c>
      <c r="BK429" s="232">
        <f>ROUND(I429*H429,2)</f>
        <v>0</v>
      </c>
      <c r="BL429" s="17" t="s">
        <v>235</v>
      </c>
      <c r="BM429" s="231" t="s">
        <v>525</v>
      </c>
    </row>
    <row r="430" s="13" customFormat="1">
      <c r="A430" s="13"/>
      <c r="B430" s="233"/>
      <c r="C430" s="234"/>
      <c r="D430" s="235" t="s">
        <v>148</v>
      </c>
      <c r="E430" s="236" t="s">
        <v>1</v>
      </c>
      <c r="F430" s="237" t="s">
        <v>510</v>
      </c>
      <c r="G430" s="234"/>
      <c r="H430" s="236" t="s">
        <v>1</v>
      </c>
      <c r="I430" s="238"/>
      <c r="J430" s="234"/>
      <c r="K430" s="234"/>
      <c r="L430" s="239"/>
      <c r="M430" s="240"/>
      <c r="N430" s="241"/>
      <c r="O430" s="241"/>
      <c r="P430" s="241"/>
      <c r="Q430" s="241"/>
      <c r="R430" s="241"/>
      <c r="S430" s="241"/>
      <c r="T430" s="24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3" t="s">
        <v>148</v>
      </c>
      <c r="AU430" s="243" t="s">
        <v>87</v>
      </c>
      <c r="AV430" s="13" t="s">
        <v>85</v>
      </c>
      <c r="AW430" s="13" t="s">
        <v>33</v>
      </c>
      <c r="AX430" s="13" t="s">
        <v>77</v>
      </c>
      <c r="AY430" s="243" t="s">
        <v>139</v>
      </c>
    </row>
    <row r="431" s="14" customFormat="1">
      <c r="A431" s="14"/>
      <c r="B431" s="244"/>
      <c r="C431" s="245"/>
      <c r="D431" s="235" t="s">
        <v>148</v>
      </c>
      <c r="E431" s="246" t="s">
        <v>1</v>
      </c>
      <c r="F431" s="247" t="s">
        <v>526</v>
      </c>
      <c r="G431" s="245"/>
      <c r="H431" s="248">
        <v>3.8500000000000001</v>
      </c>
      <c r="I431" s="249"/>
      <c r="J431" s="245"/>
      <c r="K431" s="245"/>
      <c r="L431" s="250"/>
      <c r="M431" s="251"/>
      <c r="N431" s="252"/>
      <c r="O431" s="252"/>
      <c r="P431" s="252"/>
      <c r="Q431" s="252"/>
      <c r="R431" s="252"/>
      <c r="S431" s="252"/>
      <c r="T431" s="25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4" t="s">
        <v>148</v>
      </c>
      <c r="AU431" s="254" t="s">
        <v>87</v>
      </c>
      <c r="AV431" s="14" t="s">
        <v>87</v>
      </c>
      <c r="AW431" s="14" t="s">
        <v>33</v>
      </c>
      <c r="AX431" s="14" t="s">
        <v>77</v>
      </c>
      <c r="AY431" s="254" t="s">
        <v>139</v>
      </c>
    </row>
    <row r="432" s="13" customFormat="1">
      <c r="A432" s="13"/>
      <c r="B432" s="233"/>
      <c r="C432" s="234"/>
      <c r="D432" s="235" t="s">
        <v>148</v>
      </c>
      <c r="E432" s="236" t="s">
        <v>1</v>
      </c>
      <c r="F432" s="237" t="s">
        <v>375</v>
      </c>
      <c r="G432" s="234"/>
      <c r="H432" s="236" t="s">
        <v>1</v>
      </c>
      <c r="I432" s="238"/>
      <c r="J432" s="234"/>
      <c r="K432" s="234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148</v>
      </c>
      <c r="AU432" s="243" t="s">
        <v>87</v>
      </c>
      <c r="AV432" s="13" t="s">
        <v>85</v>
      </c>
      <c r="AW432" s="13" t="s">
        <v>33</v>
      </c>
      <c r="AX432" s="13" t="s">
        <v>77</v>
      </c>
      <c r="AY432" s="243" t="s">
        <v>139</v>
      </c>
    </row>
    <row r="433" s="14" customFormat="1">
      <c r="A433" s="14"/>
      <c r="B433" s="244"/>
      <c r="C433" s="245"/>
      <c r="D433" s="235" t="s">
        <v>148</v>
      </c>
      <c r="E433" s="246" t="s">
        <v>1</v>
      </c>
      <c r="F433" s="247" t="s">
        <v>527</v>
      </c>
      <c r="G433" s="245"/>
      <c r="H433" s="248">
        <v>0.90000000000000002</v>
      </c>
      <c r="I433" s="249"/>
      <c r="J433" s="245"/>
      <c r="K433" s="245"/>
      <c r="L433" s="250"/>
      <c r="M433" s="251"/>
      <c r="N433" s="252"/>
      <c r="O433" s="252"/>
      <c r="P433" s="252"/>
      <c r="Q433" s="252"/>
      <c r="R433" s="252"/>
      <c r="S433" s="252"/>
      <c r="T433" s="25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4" t="s">
        <v>148</v>
      </c>
      <c r="AU433" s="254" t="s">
        <v>87</v>
      </c>
      <c r="AV433" s="14" t="s">
        <v>87</v>
      </c>
      <c r="AW433" s="14" t="s">
        <v>33</v>
      </c>
      <c r="AX433" s="14" t="s">
        <v>77</v>
      </c>
      <c r="AY433" s="254" t="s">
        <v>139</v>
      </c>
    </row>
    <row r="434" s="13" customFormat="1">
      <c r="A434" s="13"/>
      <c r="B434" s="233"/>
      <c r="C434" s="234"/>
      <c r="D434" s="235" t="s">
        <v>148</v>
      </c>
      <c r="E434" s="236" t="s">
        <v>1</v>
      </c>
      <c r="F434" s="237" t="s">
        <v>264</v>
      </c>
      <c r="G434" s="234"/>
      <c r="H434" s="236" t="s">
        <v>1</v>
      </c>
      <c r="I434" s="238"/>
      <c r="J434" s="234"/>
      <c r="K434" s="234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148</v>
      </c>
      <c r="AU434" s="243" t="s">
        <v>87</v>
      </c>
      <c r="AV434" s="13" t="s">
        <v>85</v>
      </c>
      <c r="AW434" s="13" t="s">
        <v>33</v>
      </c>
      <c r="AX434" s="13" t="s">
        <v>77</v>
      </c>
      <c r="AY434" s="243" t="s">
        <v>139</v>
      </c>
    </row>
    <row r="435" s="14" customFormat="1">
      <c r="A435" s="14"/>
      <c r="B435" s="244"/>
      <c r="C435" s="245"/>
      <c r="D435" s="235" t="s">
        <v>148</v>
      </c>
      <c r="E435" s="246" t="s">
        <v>1</v>
      </c>
      <c r="F435" s="247" t="s">
        <v>528</v>
      </c>
      <c r="G435" s="245"/>
      <c r="H435" s="248">
        <v>6</v>
      </c>
      <c r="I435" s="249"/>
      <c r="J435" s="245"/>
      <c r="K435" s="245"/>
      <c r="L435" s="250"/>
      <c r="M435" s="251"/>
      <c r="N435" s="252"/>
      <c r="O435" s="252"/>
      <c r="P435" s="252"/>
      <c r="Q435" s="252"/>
      <c r="R435" s="252"/>
      <c r="S435" s="252"/>
      <c r="T435" s="253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4" t="s">
        <v>148</v>
      </c>
      <c r="AU435" s="254" t="s">
        <v>87</v>
      </c>
      <c r="AV435" s="14" t="s">
        <v>87</v>
      </c>
      <c r="AW435" s="14" t="s">
        <v>33</v>
      </c>
      <c r="AX435" s="14" t="s">
        <v>77</v>
      </c>
      <c r="AY435" s="254" t="s">
        <v>139</v>
      </c>
    </row>
    <row r="436" s="15" customFormat="1">
      <c r="A436" s="15"/>
      <c r="B436" s="255"/>
      <c r="C436" s="256"/>
      <c r="D436" s="235" t="s">
        <v>148</v>
      </c>
      <c r="E436" s="257" t="s">
        <v>1</v>
      </c>
      <c r="F436" s="258" t="s">
        <v>151</v>
      </c>
      <c r="G436" s="256"/>
      <c r="H436" s="259">
        <v>10.75</v>
      </c>
      <c r="I436" s="260"/>
      <c r="J436" s="256"/>
      <c r="K436" s="256"/>
      <c r="L436" s="261"/>
      <c r="M436" s="262"/>
      <c r="N436" s="263"/>
      <c r="O436" s="263"/>
      <c r="P436" s="263"/>
      <c r="Q436" s="263"/>
      <c r="R436" s="263"/>
      <c r="S436" s="263"/>
      <c r="T436" s="264"/>
      <c r="U436" s="15"/>
      <c r="V436" s="15"/>
      <c r="W436" s="15"/>
      <c r="X436" s="15"/>
      <c r="Y436" s="15"/>
      <c r="Z436" s="15"/>
      <c r="AA436" s="15"/>
      <c r="AB436" s="15"/>
      <c r="AC436" s="15"/>
      <c r="AD436" s="15"/>
      <c r="AE436" s="15"/>
      <c r="AT436" s="265" t="s">
        <v>148</v>
      </c>
      <c r="AU436" s="265" t="s">
        <v>87</v>
      </c>
      <c r="AV436" s="15" t="s">
        <v>146</v>
      </c>
      <c r="AW436" s="15" t="s">
        <v>33</v>
      </c>
      <c r="AX436" s="15" t="s">
        <v>85</v>
      </c>
      <c r="AY436" s="265" t="s">
        <v>139</v>
      </c>
    </row>
    <row r="437" s="2" customFormat="1" ht="16.5" customHeight="1">
      <c r="A437" s="38"/>
      <c r="B437" s="39"/>
      <c r="C437" s="219" t="s">
        <v>529</v>
      </c>
      <c r="D437" s="219" t="s">
        <v>142</v>
      </c>
      <c r="E437" s="220" t="s">
        <v>530</v>
      </c>
      <c r="F437" s="221" t="s">
        <v>531</v>
      </c>
      <c r="G437" s="222" t="s">
        <v>200</v>
      </c>
      <c r="H437" s="223">
        <v>8.2899999999999991</v>
      </c>
      <c r="I437" s="224"/>
      <c r="J437" s="225">
        <f>ROUND(I437*H437,2)</f>
        <v>0</v>
      </c>
      <c r="K437" s="226"/>
      <c r="L437" s="44"/>
      <c r="M437" s="227" t="s">
        <v>1</v>
      </c>
      <c r="N437" s="228" t="s">
        <v>42</v>
      </c>
      <c r="O437" s="91"/>
      <c r="P437" s="229">
        <f>O437*H437</f>
        <v>0</v>
      </c>
      <c r="Q437" s="229">
        <v>0.00010000000000000001</v>
      </c>
      <c r="R437" s="229">
        <f>Q437*H437</f>
        <v>0.00082899999999999998</v>
      </c>
      <c r="S437" s="229">
        <v>0</v>
      </c>
      <c r="T437" s="230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31" t="s">
        <v>235</v>
      </c>
      <c r="AT437" s="231" t="s">
        <v>142</v>
      </c>
      <c r="AU437" s="231" t="s">
        <v>87</v>
      </c>
      <c r="AY437" s="17" t="s">
        <v>139</v>
      </c>
      <c r="BE437" s="232">
        <f>IF(N437="základní",J437,0)</f>
        <v>0</v>
      </c>
      <c r="BF437" s="232">
        <f>IF(N437="snížená",J437,0)</f>
        <v>0</v>
      </c>
      <c r="BG437" s="232">
        <f>IF(N437="zákl. přenesená",J437,0)</f>
        <v>0</v>
      </c>
      <c r="BH437" s="232">
        <f>IF(N437="sníž. přenesená",J437,0)</f>
        <v>0</v>
      </c>
      <c r="BI437" s="232">
        <f>IF(N437="nulová",J437,0)</f>
        <v>0</v>
      </c>
      <c r="BJ437" s="17" t="s">
        <v>85</v>
      </c>
      <c r="BK437" s="232">
        <f>ROUND(I437*H437,2)</f>
        <v>0</v>
      </c>
      <c r="BL437" s="17" t="s">
        <v>235</v>
      </c>
      <c r="BM437" s="231" t="s">
        <v>532</v>
      </c>
    </row>
    <row r="438" s="13" customFormat="1">
      <c r="A438" s="13"/>
      <c r="B438" s="233"/>
      <c r="C438" s="234"/>
      <c r="D438" s="235" t="s">
        <v>148</v>
      </c>
      <c r="E438" s="236" t="s">
        <v>1</v>
      </c>
      <c r="F438" s="237" t="s">
        <v>510</v>
      </c>
      <c r="G438" s="234"/>
      <c r="H438" s="236" t="s">
        <v>1</v>
      </c>
      <c r="I438" s="238"/>
      <c r="J438" s="234"/>
      <c r="K438" s="234"/>
      <c r="L438" s="239"/>
      <c r="M438" s="240"/>
      <c r="N438" s="241"/>
      <c r="O438" s="241"/>
      <c r="P438" s="241"/>
      <c r="Q438" s="241"/>
      <c r="R438" s="241"/>
      <c r="S438" s="241"/>
      <c r="T438" s="242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3" t="s">
        <v>148</v>
      </c>
      <c r="AU438" s="243" t="s">
        <v>87</v>
      </c>
      <c r="AV438" s="13" t="s">
        <v>85</v>
      </c>
      <c r="AW438" s="13" t="s">
        <v>33</v>
      </c>
      <c r="AX438" s="13" t="s">
        <v>77</v>
      </c>
      <c r="AY438" s="243" t="s">
        <v>139</v>
      </c>
    </row>
    <row r="439" s="14" customFormat="1">
      <c r="A439" s="14"/>
      <c r="B439" s="244"/>
      <c r="C439" s="245"/>
      <c r="D439" s="235" t="s">
        <v>148</v>
      </c>
      <c r="E439" s="246" t="s">
        <v>1</v>
      </c>
      <c r="F439" s="247" t="s">
        <v>511</v>
      </c>
      <c r="G439" s="245"/>
      <c r="H439" s="248">
        <v>3.8500000000000001</v>
      </c>
      <c r="I439" s="249"/>
      <c r="J439" s="245"/>
      <c r="K439" s="245"/>
      <c r="L439" s="250"/>
      <c r="M439" s="251"/>
      <c r="N439" s="252"/>
      <c r="O439" s="252"/>
      <c r="P439" s="252"/>
      <c r="Q439" s="252"/>
      <c r="R439" s="252"/>
      <c r="S439" s="252"/>
      <c r="T439" s="25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4" t="s">
        <v>148</v>
      </c>
      <c r="AU439" s="254" t="s">
        <v>87</v>
      </c>
      <c r="AV439" s="14" t="s">
        <v>87</v>
      </c>
      <c r="AW439" s="14" t="s">
        <v>33</v>
      </c>
      <c r="AX439" s="14" t="s">
        <v>77</v>
      </c>
      <c r="AY439" s="254" t="s">
        <v>139</v>
      </c>
    </row>
    <row r="440" s="13" customFormat="1">
      <c r="A440" s="13"/>
      <c r="B440" s="233"/>
      <c r="C440" s="234"/>
      <c r="D440" s="235" t="s">
        <v>148</v>
      </c>
      <c r="E440" s="236" t="s">
        <v>1</v>
      </c>
      <c r="F440" s="237" t="s">
        <v>375</v>
      </c>
      <c r="G440" s="234"/>
      <c r="H440" s="236" t="s">
        <v>1</v>
      </c>
      <c r="I440" s="238"/>
      <c r="J440" s="234"/>
      <c r="K440" s="234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148</v>
      </c>
      <c r="AU440" s="243" t="s">
        <v>87</v>
      </c>
      <c r="AV440" s="13" t="s">
        <v>85</v>
      </c>
      <c r="AW440" s="13" t="s">
        <v>33</v>
      </c>
      <c r="AX440" s="13" t="s">
        <v>77</v>
      </c>
      <c r="AY440" s="243" t="s">
        <v>139</v>
      </c>
    </row>
    <row r="441" s="14" customFormat="1">
      <c r="A441" s="14"/>
      <c r="B441" s="244"/>
      <c r="C441" s="245"/>
      <c r="D441" s="235" t="s">
        <v>148</v>
      </c>
      <c r="E441" s="246" t="s">
        <v>1</v>
      </c>
      <c r="F441" s="247" t="s">
        <v>512</v>
      </c>
      <c r="G441" s="245"/>
      <c r="H441" s="248">
        <v>0.54000000000000004</v>
      </c>
      <c r="I441" s="249"/>
      <c r="J441" s="245"/>
      <c r="K441" s="245"/>
      <c r="L441" s="250"/>
      <c r="M441" s="251"/>
      <c r="N441" s="252"/>
      <c r="O441" s="252"/>
      <c r="P441" s="252"/>
      <c r="Q441" s="252"/>
      <c r="R441" s="252"/>
      <c r="S441" s="252"/>
      <c r="T441" s="25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4" t="s">
        <v>148</v>
      </c>
      <c r="AU441" s="254" t="s">
        <v>87</v>
      </c>
      <c r="AV441" s="14" t="s">
        <v>87</v>
      </c>
      <c r="AW441" s="14" t="s">
        <v>33</v>
      </c>
      <c r="AX441" s="14" t="s">
        <v>77</v>
      </c>
      <c r="AY441" s="254" t="s">
        <v>139</v>
      </c>
    </row>
    <row r="442" s="13" customFormat="1">
      <c r="A442" s="13"/>
      <c r="B442" s="233"/>
      <c r="C442" s="234"/>
      <c r="D442" s="235" t="s">
        <v>148</v>
      </c>
      <c r="E442" s="236" t="s">
        <v>1</v>
      </c>
      <c r="F442" s="237" t="s">
        <v>533</v>
      </c>
      <c r="G442" s="234"/>
      <c r="H442" s="236" t="s">
        <v>1</v>
      </c>
      <c r="I442" s="238"/>
      <c r="J442" s="234"/>
      <c r="K442" s="234"/>
      <c r="L442" s="239"/>
      <c r="M442" s="240"/>
      <c r="N442" s="241"/>
      <c r="O442" s="241"/>
      <c r="P442" s="241"/>
      <c r="Q442" s="241"/>
      <c r="R442" s="241"/>
      <c r="S442" s="241"/>
      <c r="T442" s="24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3" t="s">
        <v>148</v>
      </c>
      <c r="AU442" s="243" t="s">
        <v>87</v>
      </c>
      <c r="AV442" s="13" t="s">
        <v>85</v>
      </c>
      <c r="AW442" s="13" t="s">
        <v>33</v>
      </c>
      <c r="AX442" s="13" t="s">
        <v>77</v>
      </c>
      <c r="AY442" s="243" t="s">
        <v>139</v>
      </c>
    </row>
    <row r="443" s="14" customFormat="1">
      <c r="A443" s="14"/>
      <c r="B443" s="244"/>
      <c r="C443" s="245"/>
      <c r="D443" s="235" t="s">
        <v>148</v>
      </c>
      <c r="E443" s="246" t="s">
        <v>1</v>
      </c>
      <c r="F443" s="247" t="s">
        <v>534</v>
      </c>
      <c r="G443" s="245"/>
      <c r="H443" s="248">
        <v>1.3600000000000001</v>
      </c>
      <c r="I443" s="249"/>
      <c r="J443" s="245"/>
      <c r="K443" s="245"/>
      <c r="L443" s="250"/>
      <c r="M443" s="251"/>
      <c r="N443" s="252"/>
      <c r="O443" s="252"/>
      <c r="P443" s="252"/>
      <c r="Q443" s="252"/>
      <c r="R443" s="252"/>
      <c r="S443" s="252"/>
      <c r="T443" s="25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4" t="s">
        <v>148</v>
      </c>
      <c r="AU443" s="254" t="s">
        <v>87</v>
      </c>
      <c r="AV443" s="14" t="s">
        <v>87</v>
      </c>
      <c r="AW443" s="14" t="s">
        <v>33</v>
      </c>
      <c r="AX443" s="14" t="s">
        <v>77</v>
      </c>
      <c r="AY443" s="254" t="s">
        <v>139</v>
      </c>
    </row>
    <row r="444" s="13" customFormat="1">
      <c r="A444" s="13"/>
      <c r="B444" s="233"/>
      <c r="C444" s="234"/>
      <c r="D444" s="235" t="s">
        <v>148</v>
      </c>
      <c r="E444" s="236" t="s">
        <v>1</v>
      </c>
      <c r="F444" s="237" t="s">
        <v>535</v>
      </c>
      <c r="G444" s="234"/>
      <c r="H444" s="236" t="s">
        <v>1</v>
      </c>
      <c r="I444" s="238"/>
      <c r="J444" s="234"/>
      <c r="K444" s="234"/>
      <c r="L444" s="239"/>
      <c r="M444" s="240"/>
      <c r="N444" s="241"/>
      <c r="O444" s="241"/>
      <c r="P444" s="241"/>
      <c r="Q444" s="241"/>
      <c r="R444" s="241"/>
      <c r="S444" s="241"/>
      <c r="T444" s="24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3" t="s">
        <v>148</v>
      </c>
      <c r="AU444" s="243" t="s">
        <v>87</v>
      </c>
      <c r="AV444" s="13" t="s">
        <v>85</v>
      </c>
      <c r="AW444" s="13" t="s">
        <v>33</v>
      </c>
      <c r="AX444" s="13" t="s">
        <v>77</v>
      </c>
      <c r="AY444" s="243" t="s">
        <v>139</v>
      </c>
    </row>
    <row r="445" s="14" customFormat="1">
      <c r="A445" s="14"/>
      <c r="B445" s="244"/>
      <c r="C445" s="245"/>
      <c r="D445" s="235" t="s">
        <v>148</v>
      </c>
      <c r="E445" s="246" t="s">
        <v>1</v>
      </c>
      <c r="F445" s="247" t="s">
        <v>536</v>
      </c>
      <c r="G445" s="245"/>
      <c r="H445" s="248">
        <v>0.83999999999999997</v>
      </c>
      <c r="I445" s="249"/>
      <c r="J445" s="245"/>
      <c r="K445" s="245"/>
      <c r="L445" s="250"/>
      <c r="M445" s="251"/>
      <c r="N445" s="252"/>
      <c r="O445" s="252"/>
      <c r="P445" s="252"/>
      <c r="Q445" s="252"/>
      <c r="R445" s="252"/>
      <c r="S445" s="252"/>
      <c r="T445" s="25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4" t="s">
        <v>148</v>
      </c>
      <c r="AU445" s="254" t="s">
        <v>87</v>
      </c>
      <c r="AV445" s="14" t="s">
        <v>87</v>
      </c>
      <c r="AW445" s="14" t="s">
        <v>33</v>
      </c>
      <c r="AX445" s="14" t="s">
        <v>77</v>
      </c>
      <c r="AY445" s="254" t="s">
        <v>139</v>
      </c>
    </row>
    <row r="446" s="13" customFormat="1">
      <c r="A446" s="13"/>
      <c r="B446" s="233"/>
      <c r="C446" s="234"/>
      <c r="D446" s="235" t="s">
        <v>148</v>
      </c>
      <c r="E446" s="236" t="s">
        <v>1</v>
      </c>
      <c r="F446" s="237" t="s">
        <v>537</v>
      </c>
      <c r="G446" s="234"/>
      <c r="H446" s="236" t="s">
        <v>1</v>
      </c>
      <c r="I446" s="238"/>
      <c r="J446" s="234"/>
      <c r="K446" s="234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148</v>
      </c>
      <c r="AU446" s="243" t="s">
        <v>87</v>
      </c>
      <c r="AV446" s="13" t="s">
        <v>85</v>
      </c>
      <c r="AW446" s="13" t="s">
        <v>33</v>
      </c>
      <c r="AX446" s="13" t="s">
        <v>77</v>
      </c>
      <c r="AY446" s="243" t="s">
        <v>139</v>
      </c>
    </row>
    <row r="447" s="14" customFormat="1">
      <c r="A447" s="14"/>
      <c r="B447" s="244"/>
      <c r="C447" s="245"/>
      <c r="D447" s="235" t="s">
        <v>148</v>
      </c>
      <c r="E447" s="246" t="s">
        <v>1</v>
      </c>
      <c r="F447" s="247" t="s">
        <v>538</v>
      </c>
      <c r="G447" s="245"/>
      <c r="H447" s="248">
        <v>1.7</v>
      </c>
      <c r="I447" s="249"/>
      <c r="J447" s="245"/>
      <c r="K447" s="245"/>
      <c r="L447" s="250"/>
      <c r="M447" s="251"/>
      <c r="N447" s="252"/>
      <c r="O447" s="252"/>
      <c r="P447" s="252"/>
      <c r="Q447" s="252"/>
      <c r="R447" s="252"/>
      <c r="S447" s="252"/>
      <c r="T447" s="253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4" t="s">
        <v>148</v>
      </c>
      <c r="AU447" s="254" t="s">
        <v>87</v>
      </c>
      <c r="AV447" s="14" t="s">
        <v>87</v>
      </c>
      <c r="AW447" s="14" t="s">
        <v>33</v>
      </c>
      <c r="AX447" s="14" t="s">
        <v>77</v>
      </c>
      <c r="AY447" s="254" t="s">
        <v>139</v>
      </c>
    </row>
    <row r="448" s="15" customFormat="1">
      <c r="A448" s="15"/>
      <c r="B448" s="255"/>
      <c r="C448" s="256"/>
      <c r="D448" s="235" t="s">
        <v>148</v>
      </c>
      <c r="E448" s="257" t="s">
        <v>1</v>
      </c>
      <c r="F448" s="258" t="s">
        <v>151</v>
      </c>
      <c r="G448" s="256"/>
      <c r="H448" s="259">
        <v>8.2899999999999991</v>
      </c>
      <c r="I448" s="260"/>
      <c r="J448" s="256"/>
      <c r="K448" s="256"/>
      <c r="L448" s="261"/>
      <c r="M448" s="262"/>
      <c r="N448" s="263"/>
      <c r="O448" s="263"/>
      <c r="P448" s="263"/>
      <c r="Q448" s="263"/>
      <c r="R448" s="263"/>
      <c r="S448" s="263"/>
      <c r="T448" s="264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5" t="s">
        <v>148</v>
      </c>
      <c r="AU448" s="265" t="s">
        <v>87</v>
      </c>
      <c r="AV448" s="15" t="s">
        <v>146</v>
      </c>
      <c r="AW448" s="15" t="s">
        <v>33</v>
      </c>
      <c r="AX448" s="15" t="s">
        <v>85</v>
      </c>
      <c r="AY448" s="265" t="s">
        <v>139</v>
      </c>
    </row>
    <row r="449" s="2" customFormat="1" ht="16.5" customHeight="1">
      <c r="A449" s="38"/>
      <c r="B449" s="39"/>
      <c r="C449" s="219" t="s">
        <v>539</v>
      </c>
      <c r="D449" s="219" t="s">
        <v>142</v>
      </c>
      <c r="E449" s="220" t="s">
        <v>540</v>
      </c>
      <c r="F449" s="221" t="s">
        <v>541</v>
      </c>
      <c r="G449" s="222" t="s">
        <v>200</v>
      </c>
      <c r="H449" s="223">
        <v>8.2899999999999991</v>
      </c>
      <c r="I449" s="224"/>
      <c r="J449" s="225">
        <f>ROUND(I449*H449,2)</f>
        <v>0</v>
      </c>
      <c r="K449" s="226"/>
      <c r="L449" s="44"/>
      <c r="M449" s="227" t="s">
        <v>1</v>
      </c>
      <c r="N449" s="228" t="s">
        <v>42</v>
      </c>
      <c r="O449" s="91"/>
      <c r="P449" s="229">
        <f>O449*H449</f>
        <v>0</v>
      </c>
      <c r="Q449" s="229">
        <v>0.0016000000000000001</v>
      </c>
      <c r="R449" s="229">
        <f>Q449*H449</f>
        <v>0.013264</v>
      </c>
      <c r="S449" s="229">
        <v>0</v>
      </c>
      <c r="T449" s="230">
        <f>S449*H449</f>
        <v>0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31" t="s">
        <v>235</v>
      </c>
      <c r="AT449" s="231" t="s">
        <v>142</v>
      </c>
      <c r="AU449" s="231" t="s">
        <v>87</v>
      </c>
      <c r="AY449" s="17" t="s">
        <v>139</v>
      </c>
      <c r="BE449" s="232">
        <f>IF(N449="základní",J449,0)</f>
        <v>0</v>
      </c>
      <c r="BF449" s="232">
        <f>IF(N449="snížená",J449,0)</f>
        <v>0</v>
      </c>
      <c r="BG449" s="232">
        <f>IF(N449="zákl. přenesená",J449,0)</f>
        <v>0</v>
      </c>
      <c r="BH449" s="232">
        <f>IF(N449="sníž. přenesená",J449,0)</f>
        <v>0</v>
      </c>
      <c r="BI449" s="232">
        <f>IF(N449="nulová",J449,0)</f>
        <v>0</v>
      </c>
      <c r="BJ449" s="17" t="s">
        <v>85</v>
      </c>
      <c r="BK449" s="232">
        <f>ROUND(I449*H449,2)</f>
        <v>0</v>
      </c>
      <c r="BL449" s="17" t="s">
        <v>235</v>
      </c>
      <c r="BM449" s="231" t="s">
        <v>542</v>
      </c>
    </row>
    <row r="450" s="13" customFormat="1">
      <c r="A450" s="13"/>
      <c r="B450" s="233"/>
      <c r="C450" s="234"/>
      <c r="D450" s="235" t="s">
        <v>148</v>
      </c>
      <c r="E450" s="236" t="s">
        <v>1</v>
      </c>
      <c r="F450" s="237" t="s">
        <v>510</v>
      </c>
      <c r="G450" s="234"/>
      <c r="H450" s="236" t="s">
        <v>1</v>
      </c>
      <c r="I450" s="238"/>
      <c r="J450" s="234"/>
      <c r="K450" s="234"/>
      <c r="L450" s="239"/>
      <c r="M450" s="240"/>
      <c r="N450" s="241"/>
      <c r="O450" s="241"/>
      <c r="P450" s="241"/>
      <c r="Q450" s="241"/>
      <c r="R450" s="241"/>
      <c r="S450" s="241"/>
      <c r="T450" s="242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3" t="s">
        <v>148</v>
      </c>
      <c r="AU450" s="243" t="s">
        <v>87</v>
      </c>
      <c r="AV450" s="13" t="s">
        <v>85</v>
      </c>
      <c r="AW450" s="13" t="s">
        <v>33</v>
      </c>
      <c r="AX450" s="13" t="s">
        <v>77</v>
      </c>
      <c r="AY450" s="243" t="s">
        <v>139</v>
      </c>
    </row>
    <row r="451" s="14" customFormat="1">
      <c r="A451" s="14"/>
      <c r="B451" s="244"/>
      <c r="C451" s="245"/>
      <c r="D451" s="235" t="s">
        <v>148</v>
      </c>
      <c r="E451" s="246" t="s">
        <v>1</v>
      </c>
      <c r="F451" s="247" t="s">
        <v>511</v>
      </c>
      <c r="G451" s="245"/>
      <c r="H451" s="248">
        <v>3.8500000000000001</v>
      </c>
      <c r="I451" s="249"/>
      <c r="J451" s="245"/>
      <c r="K451" s="245"/>
      <c r="L451" s="250"/>
      <c r="M451" s="251"/>
      <c r="N451" s="252"/>
      <c r="O451" s="252"/>
      <c r="P451" s="252"/>
      <c r="Q451" s="252"/>
      <c r="R451" s="252"/>
      <c r="S451" s="252"/>
      <c r="T451" s="253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4" t="s">
        <v>148</v>
      </c>
      <c r="AU451" s="254" t="s">
        <v>87</v>
      </c>
      <c r="AV451" s="14" t="s">
        <v>87</v>
      </c>
      <c r="AW451" s="14" t="s">
        <v>33</v>
      </c>
      <c r="AX451" s="14" t="s">
        <v>77</v>
      </c>
      <c r="AY451" s="254" t="s">
        <v>139</v>
      </c>
    </row>
    <row r="452" s="13" customFormat="1">
      <c r="A452" s="13"/>
      <c r="B452" s="233"/>
      <c r="C452" s="234"/>
      <c r="D452" s="235" t="s">
        <v>148</v>
      </c>
      <c r="E452" s="236" t="s">
        <v>1</v>
      </c>
      <c r="F452" s="237" t="s">
        <v>375</v>
      </c>
      <c r="G452" s="234"/>
      <c r="H452" s="236" t="s">
        <v>1</v>
      </c>
      <c r="I452" s="238"/>
      <c r="J452" s="234"/>
      <c r="K452" s="234"/>
      <c r="L452" s="239"/>
      <c r="M452" s="240"/>
      <c r="N452" s="241"/>
      <c r="O452" s="241"/>
      <c r="P452" s="241"/>
      <c r="Q452" s="241"/>
      <c r="R452" s="241"/>
      <c r="S452" s="241"/>
      <c r="T452" s="242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3" t="s">
        <v>148</v>
      </c>
      <c r="AU452" s="243" t="s">
        <v>87</v>
      </c>
      <c r="AV452" s="13" t="s">
        <v>85</v>
      </c>
      <c r="AW452" s="13" t="s">
        <v>33</v>
      </c>
      <c r="AX452" s="13" t="s">
        <v>77</v>
      </c>
      <c r="AY452" s="243" t="s">
        <v>139</v>
      </c>
    </row>
    <row r="453" s="14" customFormat="1">
      <c r="A453" s="14"/>
      <c r="B453" s="244"/>
      <c r="C453" s="245"/>
      <c r="D453" s="235" t="s">
        <v>148</v>
      </c>
      <c r="E453" s="246" t="s">
        <v>1</v>
      </c>
      <c r="F453" s="247" t="s">
        <v>512</v>
      </c>
      <c r="G453" s="245"/>
      <c r="H453" s="248">
        <v>0.54000000000000004</v>
      </c>
      <c r="I453" s="249"/>
      <c r="J453" s="245"/>
      <c r="K453" s="245"/>
      <c r="L453" s="250"/>
      <c r="M453" s="251"/>
      <c r="N453" s="252"/>
      <c r="O453" s="252"/>
      <c r="P453" s="252"/>
      <c r="Q453" s="252"/>
      <c r="R453" s="252"/>
      <c r="S453" s="252"/>
      <c r="T453" s="253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4" t="s">
        <v>148</v>
      </c>
      <c r="AU453" s="254" t="s">
        <v>87</v>
      </c>
      <c r="AV453" s="14" t="s">
        <v>87</v>
      </c>
      <c r="AW453" s="14" t="s">
        <v>33</v>
      </c>
      <c r="AX453" s="14" t="s">
        <v>77</v>
      </c>
      <c r="AY453" s="254" t="s">
        <v>139</v>
      </c>
    </row>
    <row r="454" s="13" customFormat="1">
      <c r="A454" s="13"/>
      <c r="B454" s="233"/>
      <c r="C454" s="234"/>
      <c r="D454" s="235" t="s">
        <v>148</v>
      </c>
      <c r="E454" s="236" t="s">
        <v>1</v>
      </c>
      <c r="F454" s="237" t="s">
        <v>533</v>
      </c>
      <c r="G454" s="234"/>
      <c r="H454" s="236" t="s">
        <v>1</v>
      </c>
      <c r="I454" s="238"/>
      <c r="J454" s="234"/>
      <c r="K454" s="234"/>
      <c r="L454" s="239"/>
      <c r="M454" s="240"/>
      <c r="N454" s="241"/>
      <c r="O454" s="241"/>
      <c r="P454" s="241"/>
      <c r="Q454" s="241"/>
      <c r="R454" s="241"/>
      <c r="S454" s="241"/>
      <c r="T454" s="242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3" t="s">
        <v>148</v>
      </c>
      <c r="AU454" s="243" t="s">
        <v>87</v>
      </c>
      <c r="AV454" s="13" t="s">
        <v>85</v>
      </c>
      <c r="AW454" s="13" t="s">
        <v>33</v>
      </c>
      <c r="AX454" s="13" t="s">
        <v>77</v>
      </c>
      <c r="AY454" s="243" t="s">
        <v>139</v>
      </c>
    </row>
    <row r="455" s="14" customFormat="1">
      <c r="A455" s="14"/>
      <c r="B455" s="244"/>
      <c r="C455" s="245"/>
      <c r="D455" s="235" t="s">
        <v>148</v>
      </c>
      <c r="E455" s="246" t="s">
        <v>1</v>
      </c>
      <c r="F455" s="247" t="s">
        <v>534</v>
      </c>
      <c r="G455" s="245"/>
      <c r="H455" s="248">
        <v>1.3600000000000001</v>
      </c>
      <c r="I455" s="249"/>
      <c r="J455" s="245"/>
      <c r="K455" s="245"/>
      <c r="L455" s="250"/>
      <c r="M455" s="251"/>
      <c r="N455" s="252"/>
      <c r="O455" s="252"/>
      <c r="P455" s="252"/>
      <c r="Q455" s="252"/>
      <c r="R455" s="252"/>
      <c r="S455" s="252"/>
      <c r="T455" s="25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4" t="s">
        <v>148</v>
      </c>
      <c r="AU455" s="254" t="s">
        <v>87</v>
      </c>
      <c r="AV455" s="14" t="s">
        <v>87</v>
      </c>
      <c r="AW455" s="14" t="s">
        <v>33</v>
      </c>
      <c r="AX455" s="14" t="s">
        <v>77</v>
      </c>
      <c r="AY455" s="254" t="s">
        <v>139</v>
      </c>
    </row>
    <row r="456" s="13" customFormat="1">
      <c r="A456" s="13"/>
      <c r="B456" s="233"/>
      <c r="C456" s="234"/>
      <c r="D456" s="235" t="s">
        <v>148</v>
      </c>
      <c r="E456" s="236" t="s">
        <v>1</v>
      </c>
      <c r="F456" s="237" t="s">
        <v>535</v>
      </c>
      <c r="G456" s="234"/>
      <c r="H456" s="236" t="s">
        <v>1</v>
      </c>
      <c r="I456" s="238"/>
      <c r="J456" s="234"/>
      <c r="K456" s="234"/>
      <c r="L456" s="239"/>
      <c r="M456" s="240"/>
      <c r="N456" s="241"/>
      <c r="O456" s="241"/>
      <c r="P456" s="241"/>
      <c r="Q456" s="241"/>
      <c r="R456" s="241"/>
      <c r="S456" s="241"/>
      <c r="T456" s="24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3" t="s">
        <v>148</v>
      </c>
      <c r="AU456" s="243" t="s">
        <v>87</v>
      </c>
      <c r="AV456" s="13" t="s">
        <v>85</v>
      </c>
      <c r="AW456" s="13" t="s">
        <v>33</v>
      </c>
      <c r="AX456" s="13" t="s">
        <v>77</v>
      </c>
      <c r="AY456" s="243" t="s">
        <v>139</v>
      </c>
    </row>
    <row r="457" s="14" customFormat="1">
      <c r="A457" s="14"/>
      <c r="B457" s="244"/>
      <c r="C457" s="245"/>
      <c r="D457" s="235" t="s">
        <v>148</v>
      </c>
      <c r="E457" s="246" t="s">
        <v>1</v>
      </c>
      <c r="F457" s="247" t="s">
        <v>536</v>
      </c>
      <c r="G457" s="245"/>
      <c r="H457" s="248">
        <v>0.83999999999999997</v>
      </c>
      <c r="I457" s="249"/>
      <c r="J457" s="245"/>
      <c r="K457" s="245"/>
      <c r="L457" s="250"/>
      <c r="M457" s="251"/>
      <c r="N457" s="252"/>
      <c r="O457" s="252"/>
      <c r="P457" s="252"/>
      <c r="Q457" s="252"/>
      <c r="R457" s="252"/>
      <c r="S457" s="252"/>
      <c r="T457" s="25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4" t="s">
        <v>148</v>
      </c>
      <c r="AU457" s="254" t="s">
        <v>87</v>
      </c>
      <c r="AV457" s="14" t="s">
        <v>87</v>
      </c>
      <c r="AW457" s="14" t="s">
        <v>33</v>
      </c>
      <c r="AX457" s="14" t="s">
        <v>77</v>
      </c>
      <c r="AY457" s="254" t="s">
        <v>139</v>
      </c>
    </row>
    <row r="458" s="13" customFormat="1">
      <c r="A458" s="13"/>
      <c r="B458" s="233"/>
      <c r="C458" s="234"/>
      <c r="D458" s="235" t="s">
        <v>148</v>
      </c>
      <c r="E458" s="236" t="s">
        <v>1</v>
      </c>
      <c r="F458" s="237" t="s">
        <v>537</v>
      </c>
      <c r="G458" s="234"/>
      <c r="H458" s="236" t="s">
        <v>1</v>
      </c>
      <c r="I458" s="238"/>
      <c r="J458" s="234"/>
      <c r="K458" s="234"/>
      <c r="L458" s="239"/>
      <c r="M458" s="240"/>
      <c r="N458" s="241"/>
      <c r="O458" s="241"/>
      <c r="P458" s="241"/>
      <c r="Q458" s="241"/>
      <c r="R458" s="241"/>
      <c r="S458" s="241"/>
      <c r="T458" s="24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3" t="s">
        <v>148</v>
      </c>
      <c r="AU458" s="243" t="s">
        <v>87</v>
      </c>
      <c r="AV458" s="13" t="s">
        <v>85</v>
      </c>
      <c r="AW458" s="13" t="s">
        <v>33</v>
      </c>
      <c r="AX458" s="13" t="s">
        <v>77</v>
      </c>
      <c r="AY458" s="243" t="s">
        <v>139</v>
      </c>
    </row>
    <row r="459" s="14" customFormat="1">
      <c r="A459" s="14"/>
      <c r="B459" s="244"/>
      <c r="C459" s="245"/>
      <c r="D459" s="235" t="s">
        <v>148</v>
      </c>
      <c r="E459" s="246" t="s">
        <v>1</v>
      </c>
      <c r="F459" s="247" t="s">
        <v>538</v>
      </c>
      <c r="G459" s="245"/>
      <c r="H459" s="248">
        <v>1.7</v>
      </c>
      <c r="I459" s="249"/>
      <c r="J459" s="245"/>
      <c r="K459" s="245"/>
      <c r="L459" s="250"/>
      <c r="M459" s="251"/>
      <c r="N459" s="252"/>
      <c r="O459" s="252"/>
      <c r="P459" s="252"/>
      <c r="Q459" s="252"/>
      <c r="R459" s="252"/>
      <c r="S459" s="252"/>
      <c r="T459" s="25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4" t="s">
        <v>148</v>
      </c>
      <c r="AU459" s="254" t="s">
        <v>87</v>
      </c>
      <c r="AV459" s="14" t="s">
        <v>87</v>
      </c>
      <c r="AW459" s="14" t="s">
        <v>33</v>
      </c>
      <c r="AX459" s="14" t="s">
        <v>77</v>
      </c>
      <c r="AY459" s="254" t="s">
        <v>139</v>
      </c>
    </row>
    <row r="460" s="15" customFormat="1">
      <c r="A460" s="15"/>
      <c r="B460" s="255"/>
      <c r="C460" s="256"/>
      <c r="D460" s="235" t="s">
        <v>148</v>
      </c>
      <c r="E460" s="257" t="s">
        <v>1</v>
      </c>
      <c r="F460" s="258" t="s">
        <v>151</v>
      </c>
      <c r="G460" s="256"/>
      <c r="H460" s="259">
        <v>8.2899999999999991</v>
      </c>
      <c r="I460" s="260"/>
      <c r="J460" s="256"/>
      <c r="K460" s="256"/>
      <c r="L460" s="261"/>
      <c r="M460" s="262"/>
      <c r="N460" s="263"/>
      <c r="O460" s="263"/>
      <c r="P460" s="263"/>
      <c r="Q460" s="263"/>
      <c r="R460" s="263"/>
      <c r="S460" s="263"/>
      <c r="T460" s="264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65" t="s">
        <v>148</v>
      </c>
      <c r="AU460" s="265" t="s">
        <v>87</v>
      </c>
      <c r="AV460" s="15" t="s">
        <v>146</v>
      </c>
      <c r="AW460" s="15" t="s">
        <v>33</v>
      </c>
      <c r="AX460" s="15" t="s">
        <v>85</v>
      </c>
      <c r="AY460" s="265" t="s">
        <v>139</v>
      </c>
    </row>
    <row r="461" s="2" customFormat="1" ht="16.5" customHeight="1">
      <c r="A461" s="38"/>
      <c r="B461" s="39"/>
      <c r="C461" s="219" t="s">
        <v>543</v>
      </c>
      <c r="D461" s="219" t="s">
        <v>142</v>
      </c>
      <c r="E461" s="220" t="s">
        <v>544</v>
      </c>
      <c r="F461" s="221" t="s">
        <v>545</v>
      </c>
      <c r="G461" s="222" t="s">
        <v>312</v>
      </c>
      <c r="H461" s="223">
        <v>3.3999999999999999</v>
      </c>
      <c r="I461" s="224"/>
      <c r="J461" s="225">
        <f>ROUND(I461*H461,2)</f>
        <v>0</v>
      </c>
      <c r="K461" s="226"/>
      <c r="L461" s="44"/>
      <c r="M461" s="227" t="s">
        <v>1</v>
      </c>
      <c r="N461" s="228" t="s">
        <v>42</v>
      </c>
      <c r="O461" s="91"/>
      <c r="P461" s="229">
        <f>O461*H461</f>
        <v>0</v>
      </c>
      <c r="Q461" s="229">
        <v>0.0056299999999999996</v>
      </c>
      <c r="R461" s="229">
        <f>Q461*H461</f>
        <v>0.019141999999999999</v>
      </c>
      <c r="S461" s="229">
        <v>0</v>
      </c>
      <c r="T461" s="230">
        <f>S461*H461</f>
        <v>0</v>
      </c>
      <c r="U461" s="38"/>
      <c r="V461" s="38"/>
      <c r="W461" s="38"/>
      <c r="X461" s="38"/>
      <c r="Y461" s="38"/>
      <c r="Z461" s="38"/>
      <c r="AA461" s="38"/>
      <c r="AB461" s="38"/>
      <c r="AC461" s="38"/>
      <c r="AD461" s="38"/>
      <c r="AE461" s="38"/>
      <c r="AR461" s="231" t="s">
        <v>235</v>
      </c>
      <c r="AT461" s="231" t="s">
        <v>142</v>
      </c>
      <c r="AU461" s="231" t="s">
        <v>87</v>
      </c>
      <c r="AY461" s="17" t="s">
        <v>139</v>
      </c>
      <c r="BE461" s="232">
        <f>IF(N461="základní",J461,0)</f>
        <v>0</v>
      </c>
      <c r="BF461" s="232">
        <f>IF(N461="snížená",J461,0)</f>
        <v>0</v>
      </c>
      <c r="BG461" s="232">
        <f>IF(N461="zákl. přenesená",J461,0)</f>
        <v>0</v>
      </c>
      <c r="BH461" s="232">
        <f>IF(N461="sníž. přenesená",J461,0)</f>
        <v>0</v>
      </c>
      <c r="BI461" s="232">
        <f>IF(N461="nulová",J461,0)</f>
        <v>0</v>
      </c>
      <c r="BJ461" s="17" t="s">
        <v>85</v>
      </c>
      <c r="BK461" s="232">
        <f>ROUND(I461*H461,2)</f>
        <v>0</v>
      </c>
      <c r="BL461" s="17" t="s">
        <v>235</v>
      </c>
      <c r="BM461" s="231" t="s">
        <v>546</v>
      </c>
    </row>
    <row r="462" s="13" customFormat="1">
      <c r="A462" s="13"/>
      <c r="B462" s="233"/>
      <c r="C462" s="234"/>
      <c r="D462" s="235" t="s">
        <v>148</v>
      </c>
      <c r="E462" s="236" t="s">
        <v>1</v>
      </c>
      <c r="F462" s="237" t="s">
        <v>264</v>
      </c>
      <c r="G462" s="234"/>
      <c r="H462" s="236" t="s">
        <v>1</v>
      </c>
      <c r="I462" s="238"/>
      <c r="J462" s="234"/>
      <c r="K462" s="234"/>
      <c r="L462" s="239"/>
      <c r="M462" s="240"/>
      <c r="N462" s="241"/>
      <c r="O462" s="241"/>
      <c r="P462" s="241"/>
      <c r="Q462" s="241"/>
      <c r="R462" s="241"/>
      <c r="S462" s="241"/>
      <c r="T462" s="24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3" t="s">
        <v>148</v>
      </c>
      <c r="AU462" s="243" t="s">
        <v>87</v>
      </c>
      <c r="AV462" s="13" t="s">
        <v>85</v>
      </c>
      <c r="AW462" s="13" t="s">
        <v>33</v>
      </c>
      <c r="AX462" s="13" t="s">
        <v>77</v>
      </c>
      <c r="AY462" s="243" t="s">
        <v>139</v>
      </c>
    </row>
    <row r="463" s="14" customFormat="1">
      <c r="A463" s="14"/>
      <c r="B463" s="244"/>
      <c r="C463" s="245"/>
      <c r="D463" s="235" t="s">
        <v>148</v>
      </c>
      <c r="E463" s="246" t="s">
        <v>1</v>
      </c>
      <c r="F463" s="247" t="s">
        <v>547</v>
      </c>
      <c r="G463" s="245"/>
      <c r="H463" s="248">
        <v>3.3999999999999999</v>
      </c>
      <c r="I463" s="249"/>
      <c r="J463" s="245"/>
      <c r="K463" s="245"/>
      <c r="L463" s="250"/>
      <c r="M463" s="251"/>
      <c r="N463" s="252"/>
      <c r="O463" s="252"/>
      <c r="P463" s="252"/>
      <c r="Q463" s="252"/>
      <c r="R463" s="252"/>
      <c r="S463" s="252"/>
      <c r="T463" s="25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54" t="s">
        <v>148</v>
      </c>
      <c r="AU463" s="254" t="s">
        <v>87</v>
      </c>
      <c r="AV463" s="14" t="s">
        <v>87</v>
      </c>
      <c r="AW463" s="14" t="s">
        <v>33</v>
      </c>
      <c r="AX463" s="14" t="s">
        <v>85</v>
      </c>
      <c r="AY463" s="254" t="s">
        <v>139</v>
      </c>
    </row>
    <row r="464" s="2" customFormat="1" ht="16.5" customHeight="1">
      <c r="A464" s="38"/>
      <c r="B464" s="39"/>
      <c r="C464" s="219" t="s">
        <v>548</v>
      </c>
      <c r="D464" s="219" t="s">
        <v>142</v>
      </c>
      <c r="E464" s="220" t="s">
        <v>549</v>
      </c>
      <c r="F464" s="221" t="s">
        <v>550</v>
      </c>
      <c r="G464" s="222" t="s">
        <v>312</v>
      </c>
      <c r="H464" s="223">
        <v>2.1000000000000001</v>
      </c>
      <c r="I464" s="224"/>
      <c r="J464" s="225">
        <f>ROUND(I464*H464,2)</f>
        <v>0</v>
      </c>
      <c r="K464" s="226"/>
      <c r="L464" s="44"/>
      <c r="M464" s="227" t="s">
        <v>1</v>
      </c>
      <c r="N464" s="228" t="s">
        <v>42</v>
      </c>
      <c r="O464" s="91"/>
      <c r="P464" s="229">
        <f>O464*H464</f>
        <v>0</v>
      </c>
      <c r="Q464" s="229">
        <v>0.0056299999999999996</v>
      </c>
      <c r="R464" s="229">
        <f>Q464*H464</f>
        <v>0.011823</v>
      </c>
      <c r="S464" s="229">
        <v>0</v>
      </c>
      <c r="T464" s="230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1" t="s">
        <v>235</v>
      </c>
      <c r="AT464" s="231" t="s">
        <v>142</v>
      </c>
      <c r="AU464" s="231" t="s">
        <v>87</v>
      </c>
      <c r="AY464" s="17" t="s">
        <v>139</v>
      </c>
      <c r="BE464" s="232">
        <f>IF(N464="základní",J464,0)</f>
        <v>0</v>
      </c>
      <c r="BF464" s="232">
        <f>IF(N464="snížená",J464,0)</f>
        <v>0</v>
      </c>
      <c r="BG464" s="232">
        <f>IF(N464="zákl. přenesená",J464,0)</f>
        <v>0</v>
      </c>
      <c r="BH464" s="232">
        <f>IF(N464="sníž. přenesená",J464,0)</f>
        <v>0</v>
      </c>
      <c r="BI464" s="232">
        <f>IF(N464="nulová",J464,0)</f>
        <v>0</v>
      </c>
      <c r="BJ464" s="17" t="s">
        <v>85</v>
      </c>
      <c r="BK464" s="232">
        <f>ROUND(I464*H464,2)</f>
        <v>0</v>
      </c>
      <c r="BL464" s="17" t="s">
        <v>235</v>
      </c>
      <c r="BM464" s="231" t="s">
        <v>551</v>
      </c>
    </row>
    <row r="465" s="13" customFormat="1">
      <c r="A465" s="13"/>
      <c r="B465" s="233"/>
      <c r="C465" s="234"/>
      <c r="D465" s="235" t="s">
        <v>148</v>
      </c>
      <c r="E465" s="236" t="s">
        <v>1</v>
      </c>
      <c r="F465" s="237" t="s">
        <v>375</v>
      </c>
      <c r="G465" s="234"/>
      <c r="H465" s="236" t="s">
        <v>1</v>
      </c>
      <c r="I465" s="238"/>
      <c r="J465" s="234"/>
      <c r="K465" s="234"/>
      <c r="L465" s="239"/>
      <c r="M465" s="240"/>
      <c r="N465" s="241"/>
      <c r="O465" s="241"/>
      <c r="P465" s="241"/>
      <c r="Q465" s="241"/>
      <c r="R465" s="241"/>
      <c r="S465" s="241"/>
      <c r="T465" s="242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3" t="s">
        <v>148</v>
      </c>
      <c r="AU465" s="243" t="s">
        <v>87</v>
      </c>
      <c r="AV465" s="13" t="s">
        <v>85</v>
      </c>
      <c r="AW465" s="13" t="s">
        <v>33</v>
      </c>
      <c r="AX465" s="13" t="s">
        <v>77</v>
      </c>
      <c r="AY465" s="243" t="s">
        <v>139</v>
      </c>
    </row>
    <row r="466" s="14" customFormat="1">
      <c r="A466" s="14"/>
      <c r="B466" s="244"/>
      <c r="C466" s="245"/>
      <c r="D466" s="235" t="s">
        <v>148</v>
      </c>
      <c r="E466" s="246" t="s">
        <v>1</v>
      </c>
      <c r="F466" s="247" t="s">
        <v>552</v>
      </c>
      <c r="G466" s="245"/>
      <c r="H466" s="248">
        <v>2.1000000000000001</v>
      </c>
      <c r="I466" s="249"/>
      <c r="J466" s="245"/>
      <c r="K466" s="245"/>
      <c r="L466" s="250"/>
      <c r="M466" s="251"/>
      <c r="N466" s="252"/>
      <c r="O466" s="252"/>
      <c r="P466" s="252"/>
      <c r="Q466" s="252"/>
      <c r="R466" s="252"/>
      <c r="S466" s="252"/>
      <c r="T466" s="253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4" t="s">
        <v>148</v>
      </c>
      <c r="AU466" s="254" t="s">
        <v>87</v>
      </c>
      <c r="AV466" s="14" t="s">
        <v>87</v>
      </c>
      <c r="AW466" s="14" t="s">
        <v>33</v>
      </c>
      <c r="AX466" s="14" t="s">
        <v>85</v>
      </c>
      <c r="AY466" s="254" t="s">
        <v>139</v>
      </c>
    </row>
    <row r="467" s="2" customFormat="1" ht="16.5" customHeight="1">
      <c r="A467" s="38"/>
      <c r="B467" s="39"/>
      <c r="C467" s="219" t="s">
        <v>553</v>
      </c>
      <c r="D467" s="219" t="s">
        <v>142</v>
      </c>
      <c r="E467" s="220" t="s">
        <v>554</v>
      </c>
      <c r="F467" s="221" t="s">
        <v>555</v>
      </c>
      <c r="G467" s="222" t="s">
        <v>312</v>
      </c>
      <c r="H467" s="223">
        <v>3.3999999999999999</v>
      </c>
      <c r="I467" s="224"/>
      <c r="J467" s="225">
        <f>ROUND(I467*H467,2)</f>
        <v>0</v>
      </c>
      <c r="K467" s="226"/>
      <c r="L467" s="44"/>
      <c r="M467" s="227" t="s">
        <v>1</v>
      </c>
      <c r="N467" s="228" t="s">
        <v>42</v>
      </c>
      <c r="O467" s="91"/>
      <c r="P467" s="229">
        <f>O467*H467</f>
        <v>0</v>
      </c>
      <c r="Q467" s="229">
        <v>0.010019999999999999</v>
      </c>
      <c r="R467" s="229">
        <f>Q467*H467</f>
        <v>0.034067999999999994</v>
      </c>
      <c r="S467" s="229">
        <v>0</v>
      </c>
      <c r="T467" s="230">
        <f>S467*H467</f>
        <v>0</v>
      </c>
      <c r="U467" s="38"/>
      <c r="V467" s="38"/>
      <c r="W467" s="38"/>
      <c r="X467" s="38"/>
      <c r="Y467" s="38"/>
      <c r="Z467" s="38"/>
      <c r="AA467" s="38"/>
      <c r="AB467" s="38"/>
      <c r="AC467" s="38"/>
      <c r="AD467" s="38"/>
      <c r="AE467" s="38"/>
      <c r="AR467" s="231" t="s">
        <v>235</v>
      </c>
      <c r="AT467" s="231" t="s">
        <v>142</v>
      </c>
      <c r="AU467" s="231" t="s">
        <v>87</v>
      </c>
      <c r="AY467" s="17" t="s">
        <v>139</v>
      </c>
      <c r="BE467" s="232">
        <f>IF(N467="základní",J467,0)</f>
        <v>0</v>
      </c>
      <c r="BF467" s="232">
        <f>IF(N467="snížená",J467,0)</f>
        <v>0</v>
      </c>
      <c r="BG467" s="232">
        <f>IF(N467="zákl. přenesená",J467,0)</f>
        <v>0</v>
      </c>
      <c r="BH467" s="232">
        <f>IF(N467="sníž. přenesená",J467,0)</f>
        <v>0</v>
      </c>
      <c r="BI467" s="232">
        <f>IF(N467="nulová",J467,0)</f>
        <v>0</v>
      </c>
      <c r="BJ467" s="17" t="s">
        <v>85</v>
      </c>
      <c r="BK467" s="232">
        <f>ROUND(I467*H467,2)</f>
        <v>0</v>
      </c>
      <c r="BL467" s="17" t="s">
        <v>235</v>
      </c>
      <c r="BM467" s="231" t="s">
        <v>556</v>
      </c>
    </row>
    <row r="468" s="13" customFormat="1">
      <c r="A468" s="13"/>
      <c r="B468" s="233"/>
      <c r="C468" s="234"/>
      <c r="D468" s="235" t="s">
        <v>148</v>
      </c>
      <c r="E468" s="236" t="s">
        <v>1</v>
      </c>
      <c r="F468" s="237" t="s">
        <v>510</v>
      </c>
      <c r="G468" s="234"/>
      <c r="H468" s="236" t="s">
        <v>1</v>
      </c>
      <c r="I468" s="238"/>
      <c r="J468" s="234"/>
      <c r="K468" s="234"/>
      <c r="L468" s="239"/>
      <c r="M468" s="240"/>
      <c r="N468" s="241"/>
      <c r="O468" s="241"/>
      <c r="P468" s="241"/>
      <c r="Q468" s="241"/>
      <c r="R468" s="241"/>
      <c r="S468" s="241"/>
      <c r="T468" s="242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3" t="s">
        <v>148</v>
      </c>
      <c r="AU468" s="243" t="s">
        <v>87</v>
      </c>
      <c r="AV468" s="13" t="s">
        <v>85</v>
      </c>
      <c r="AW468" s="13" t="s">
        <v>33</v>
      </c>
      <c r="AX468" s="13" t="s">
        <v>77</v>
      </c>
      <c r="AY468" s="243" t="s">
        <v>139</v>
      </c>
    </row>
    <row r="469" s="14" customFormat="1">
      <c r="A469" s="14"/>
      <c r="B469" s="244"/>
      <c r="C469" s="245"/>
      <c r="D469" s="235" t="s">
        <v>148</v>
      </c>
      <c r="E469" s="246" t="s">
        <v>1</v>
      </c>
      <c r="F469" s="247" t="s">
        <v>547</v>
      </c>
      <c r="G469" s="245"/>
      <c r="H469" s="248">
        <v>3.3999999999999999</v>
      </c>
      <c r="I469" s="249"/>
      <c r="J469" s="245"/>
      <c r="K469" s="245"/>
      <c r="L469" s="250"/>
      <c r="M469" s="251"/>
      <c r="N469" s="252"/>
      <c r="O469" s="252"/>
      <c r="P469" s="252"/>
      <c r="Q469" s="252"/>
      <c r="R469" s="252"/>
      <c r="S469" s="252"/>
      <c r="T469" s="25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4" t="s">
        <v>148</v>
      </c>
      <c r="AU469" s="254" t="s">
        <v>87</v>
      </c>
      <c r="AV469" s="14" t="s">
        <v>87</v>
      </c>
      <c r="AW469" s="14" t="s">
        <v>33</v>
      </c>
      <c r="AX469" s="14" t="s">
        <v>85</v>
      </c>
      <c r="AY469" s="254" t="s">
        <v>139</v>
      </c>
    </row>
    <row r="470" s="2" customFormat="1" ht="16.5" customHeight="1">
      <c r="A470" s="38"/>
      <c r="B470" s="39"/>
      <c r="C470" s="219" t="s">
        <v>557</v>
      </c>
      <c r="D470" s="219" t="s">
        <v>142</v>
      </c>
      <c r="E470" s="220" t="s">
        <v>558</v>
      </c>
      <c r="F470" s="221" t="s">
        <v>559</v>
      </c>
      <c r="G470" s="222" t="s">
        <v>435</v>
      </c>
      <c r="H470" s="281"/>
      <c r="I470" s="224"/>
      <c r="J470" s="225">
        <f>ROUND(I470*H470,2)</f>
        <v>0</v>
      </c>
      <c r="K470" s="226"/>
      <c r="L470" s="44"/>
      <c r="M470" s="227" t="s">
        <v>1</v>
      </c>
      <c r="N470" s="228" t="s">
        <v>42</v>
      </c>
      <c r="O470" s="91"/>
      <c r="P470" s="229">
        <f>O470*H470</f>
        <v>0</v>
      </c>
      <c r="Q470" s="229">
        <v>0</v>
      </c>
      <c r="R470" s="229">
        <f>Q470*H470</f>
        <v>0</v>
      </c>
      <c r="S470" s="229">
        <v>0</v>
      </c>
      <c r="T470" s="230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31" t="s">
        <v>235</v>
      </c>
      <c r="AT470" s="231" t="s">
        <v>142</v>
      </c>
      <c r="AU470" s="231" t="s">
        <v>87</v>
      </c>
      <c r="AY470" s="17" t="s">
        <v>139</v>
      </c>
      <c r="BE470" s="232">
        <f>IF(N470="základní",J470,0)</f>
        <v>0</v>
      </c>
      <c r="BF470" s="232">
        <f>IF(N470="snížená",J470,0)</f>
        <v>0</v>
      </c>
      <c r="BG470" s="232">
        <f>IF(N470="zákl. přenesená",J470,0)</f>
        <v>0</v>
      </c>
      <c r="BH470" s="232">
        <f>IF(N470="sníž. přenesená",J470,0)</f>
        <v>0</v>
      </c>
      <c r="BI470" s="232">
        <f>IF(N470="nulová",J470,0)</f>
        <v>0</v>
      </c>
      <c r="BJ470" s="17" t="s">
        <v>85</v>
      </c>
      <c r="BK470" s="232">
        <f>ROUND(I470*H470,2)</f>
        <v>0</v>
      </c>
      <c r="BL470" s="17" t="s">
        <v>235</v>
      </c>
      <c r="BM470" s="231" t="s">
        <v>560</v>
      </c>
    </row>
    <row r="471" s="12" customFormat="1" ht="22.8" customHeight="1">
      <c r="A471" s="12"/>
      <c r="B471" s="203"/>
      <c r="C471" s="204"/>
      <c r="D471" s="205" t="s">
        <v>76</v>
      </c>
      <c r="E471" s="217" t="s">
        <v>561</v>
      </c>
      <c r="F471" s="217" t="s">
        <v>562</v>
      </c>
      <c r="G471" s="204"/>
      <c r="H471" s="204"/>
      <c r="I471" s="207"/>
      <c r="J471" s="218">
        <f>BK471</f>
        <v>0</v>
      </c>
      <c r="K471" s="204"/>
      <c r="L471" s="209"/>
      <c r="M471" s="210"/>
      <c r="N471" s="211"/>
      <c r="O471" s="211"/>
      <c r="P471" s="212">
        <f>SUM(P472:P480)</f>
        <v>0</v>
      </c>
      <c r="Q471" s="211"/>
      <c r="R471" s="212">
        <f>SUM(R472:R480)</f>
        <v>0.0072119999999999997</v>
      </c>
      <c r="S471" s="211"/>
      <c r="T471" s="213">
        <f>SUM(T472:T480)</f>
        <v>0</v>
      </c>
      <c r="U471" s="12"/>
      <c r="V471" s="12"/>
      <c r="W471" s="12"/>
      <c r="X471" s="12"/>
      <c r="Y471" s="12"/>
      <c r="Z471" s="12"/>
      <c r="AA471" s="12"/>
      <c r="AB471" s="12"/>
      <c r="AC471" s="12"/>
      <c r="AD471" s="12"/>
      <c r="AE471" s="12"/>
      <c r="AR471" s="214" t="s">
        <v>87</v>
      </c>
      <c r="AT471" s="215" t="s">
        <v>76</v>
      </c>
      <c r="AU471" s="215" t="s">
        <v>85</v>
      </c>
      <c r="AY471" s="214" t="s">
        <v>139</v>
      </c>
      <c r="BK471" s="216">
        <f>SUM(BK472:BK480)</f>
        <v>0</v>
      </c>
    </row>
    <row r="472" s="2" customFormat="1" ht="16.5" customHeight="1">
      <c r="A472" s="38"/>
      <c r="B472" s="39"/>
      <c r="C472" s="219" t="s">
        <v>563</v>
      </c>
      <c r="D472" s="219" t="s">
        <v>142</v>
      </c>
      <c r="E472" s="220" t="s">
        <v>564</v>
      </c>
      <c r="F472" s="221" t="s">
        <v>565</v>
      </c>
      <c r="G472" s="222" t="s">
        <v>200</v>
      </c>
      <c r="H472" s="223">
        <v>0.80000000000000004</v>
      </c>
      <c r="I472" s="224"/>
      <c r="J472" s="225">
        <f>ROUND(I472*H472,2)</f>
        <v>0</v>
      </c>
      <c r="K472" s="226"/>
      <c r="L472" s="44"/>
      <c r="M472" s="227" t="s">
        <v>1</v>
      </c>
      <c r="N472" s="228" t="s">
        <v>42</v>
      </c>
      <c r="O472" s="91"/>
      <c r="P472" s="229">
        <f>O472*H472</f>
        <v>0</v>
      </c>
      <c r="Q472" s="229">
        <v>0.0058399999999999997</v>
      </c>
      <c r="R472" s="229">
        <f>Q472*H472</f>
        <v>0.0046719999999999999</v>
      </c>
      <c r="S472" s="229">
        <v>0</v>
      </c>
      <c r="T472" s="230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1" t="s">
        <v>235</v>
      </c>
      <c r="AT472" s="231" t="s">
        <v>142</v>
      </c>
      <c r="AU472" s="231" t="s">
        <v>87</v>
      </c>
      <c r="AY472" s="17" t="s">
        <v>139</v>
      </c>
      <c r="BE472" s="232">
        <f>IF(N472="základní",J472,0)</f>
        <v>0</v>
      </c>
      <c r="BF472" s="232">
        <f>IF(N472="snížená",J472,0)</f>
        <v>0</v>
      </c>
      <c r="BG472" s="232">
        <f>IF(N472="zákl. přenesená",J472,0)</f>
        <v>0</v>
      </c>
      <c r="BH472" s="232">
        <f>IF(N472="sníž. přenesená",J472,0)</f>
        <v>0</v>
      </c>
      <c r="BI472" s="232">
        <f>IF(N472="nulová",J472,0)</f>
        <v>0</v>
      </c>
      <c r="BJ472" s="17" t="s">
        <v>85</v>
      </c>
      <c r="BK472" s="232">
        <f>ROUND(I472*H472,2)</f>
        <v>0</v>
      </c>
      <c r="BL472" s="17" t="s">
        <v>235</v>
      </c>
      <c r="BM472" s="231" t="s">
        <v>566</v>
      </c>
    </row>
    <row r="473" s="2" customFormat="1">
      <c r="A473" s="38"/>
      <c r="B473" s="39"/>
      <c r="C473" s="40"/>
      <c r="D473" s="235" t="s">
        <v>411</v>
      </c>
      <c r="E473" s="40"/>
      <c r="F473" s="266" t="s">
        <v>567</v>
      </c>
      <c r="G473" s="40"/>
      <c r="H473" s="40"/>
      <c r="I473" s="267"/>
      <c r="J473" s="40"/>
      <c r="K473" s="40"/>
      <c r="L473" s="44"/>
      <c r="M473" s="268"/>
      <c r="N473" s="269"/>
      <c r="O473" s="91"/>
      <c r="P473" s="91"/>
      <c r="Q473" s="91"/>
      <c r="R473" s="91"/>
      <c r="S473" s="91"/>
      <c r="T473" s="92"/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T473" s="17" t="s">
        <v>411</v>
      </c>
      <c r="AU473" s="17" t="s">
        <v>87</v>
      </c>
    </row>
    <row r="474" s="13" customFormat="1">
      <c r="A474" s="13"/>
      <c r="B474" s="233"/>
      <c r="C474" s="234"/>
      <c r="D474" s="235" t="s">
        <v>148</v>
      </c>
      <c r="E474" s="236" t="s">
        <v>1</v>
      </c>
      <c r="F474" s="237" t="s">
        <v>568</v>
      </c>
      <c r="G474" s="234"/>
      <c r="H474" s="236" t="s">
        <v>1</v>
      </c>
      <c r="I474" s="238"/>
      <c r="J474" s="234"/>
      <c r="K474" s="234"/>
      <c r="L474" s="239"/>
      <c r="M474" s="240"/>
      <c r="N474" s="241"/>
      <c r="O474" s="241"/>
      <c r="P474" s="241"/>
      <c r="Q474" s="241"/>
      <c r="R474" s="241"/>
      <c r="S474" s="241"/>
      <c r="T474" s="242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3" t="s">
        <v>148</v>
      </c>
      <c r="AU474" s="243" t="s">
        <v>87</v>
      </c>
      <c r="AV474" s="13" t="s">
        <v>85</v>
      </c>
      <c r="AW474" s="13" t="s">
        <v>33</v>
      </c>
      <c r="AX474" s="13" t="s">
        <v>77</v>
      </c>
      <c r="AY474" s="243" t="s">
        <v>139</v>
      </c>
    </row>
    <row r="475" s="14" customFormat="1">
      <c r="A475" s="14"/>
      <c r="B475" s="244"/>
      <c r="C475" s="245"/>
      <c r="D475" s="235" t="s">
        <v>148</v>
      </c>
      <c r="E475" s="246" t="s">
        <v>1</v>
      </c>
      <c r="F475" s="247" t="s">
        <v>569</v>
      </c>
      <c r="G475" s="245"/>
      <c r="H475" s="248">
        <v>0.80000000000000004</v>
      </c>
      <c r="I475" s="249"/>
      <c r="J475" s="245"/>
      <c r="K475" s="245"/>
      <c r="L475" s="250"/>
      <c r="M475" s="251"/>
      <c r="N475" s="252"/>
      <c r="O475" s="252"/>
      <c r="P475" s="252"/>
      <c r="Q475" s="252"/>
      <c r="R475" s="252"/>
      <c r="S475" s="252"/>
      <c r="T475" s="253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4" t="s">
        <v>148</v>
      </c>
      <c r="AU475" s="254" t="s">
        <v>87</v>
      </c>
      <c r="AV475" s="14" t="s">
        <v>87</v>
      </c>
      <c r="AW475" s="14" t="s">
        <v>33</v>
      </c>
      <c r="AX475" s="14" t="s">
        <v>85</v>
      </c>
      <c r="AY475" s="254" t="s">
        <v>139</v>
      </c>
    </row>
    <row r="476" s="2" customFormat="1" ht="21.75" customHeight="1">
      <c r="A476" s="38"/>
      <c r="B476" s="39"/>
      <c r="C476" s="219" t="s">
        <v>570</v>
      </c>
      <c r="D476" s="219" t="s">
        <v>142</v>
      </c>
      <c r="E476" s="220" t="s">
        <v>571</v>
      </c>
      <c r="F476" s="221" t="s">
        <v>572</v>
      </c>
      <c r="G476" s="222" t="s">
        <v>145</v>
      </c>
      <c r="H476" s="223">
        <v>1</v>
      </c>
      <c r="I476" s="224"/>
      <c r="J476" s="225">
        <f>ROUND(I476*H476,2)</f>
        <v>0</v>
      </c>
      <c r="K476" s="226"/>
      <c r="L476" s="44"/>
      <c r="M476" s="227" t="s">
        <v>1</v>
      </c>
      <c r="N476" s="228" t="s">
        <v>42</v>
      </c>
      <c r="O476" s="91"/>
      <c r="P476" s="229">
        <f>O476*H476</f>
        <v>0</v>
      </c>
      <c r="Q476" s="229">
        <v>0.0025400000000000002</v>
      </c>
      <c r="R476" s="229">
        <f>Q476*H476</f>
        <v>0.0025400000000000002</v>
      </c>
      <c r="S476" s="229">
        <v>0</v>
      </c>
      <c r="T476" s="230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1" t="s">
        <v>235</v>
      </c>
      <c r="AT476" s="231" t="s">
        <v>142</v>
      </c>
      <c r="AU476" s="231" t="s">
        <v>87</v>
      </c>
      <c r="AY476" s="17" t="s">
        <v>139</v>
      </c>
      <c r="BE476" s="232">
        <f>IF(N476="základní",J476,0)</f>
        <v>0</v>
      </c>
      <c r="BF476" s="232">
        <f>IF(N476="snížená",J476,0)</f>
        <v>0</v>
      </c>
      <c r="BG476" s="232">
        <f>IF(N476="zákl. přenesená",J476,0)</f>
        <v>0</v>
      </c>
      <c r="BH476" s="232">
        <f>IF(N476="sníž. přenesená",J476,0)</f>
        <v>0</v>
      </c>
      <c r="BI476" s="232">
        <f>IF(N476="nulová",J476,0)</f>
        <v>0</v>
      </c>
      <c r="BJ476" s="17" t="s">
        <v>85</v>
      </c>
      <c r="BK476" s="232">
        <f>ROUND(I476*H476,2)</f>
        <v>0</v>
      </c>
      <c r="BL476" s="17" t="s">
        <v>235</v>
      </c>
      <c r="BM476" s="231" t="s">
        <v>573</v>
      </c>
    </row>
    <row r="477" s="2" customFormat="1">
      <c r="A477" s="38"/>
      <c r="B477" s="39"/>
      <c r="C477" s="40"/>
      <c r="D477" s="235" t="s">
        <v>411</v>
      </c>
      <c r="E477" s="40"/>
      <c r="F477" s="266" t="s">
        <v>574</v>
      </c>
      <c r="G477" s="40"/>
      <c r="H477" s="40"/>
      <c r="I477" s="267"/>
      <c r="J477" s="40"/>
      <c r="K477" s="40"/>
      <c r="L477" s="44"/>
      <c r="M477" s="268"/>
      <c r="N477" s="269"/>
      <c r="O477" s="91"/>
      <c r="P477" s="91"/>
      <c r="Q477" s="91"/>
      <c r="R477" s="91"/>
      <c r="S477" s="91"/>
      <c r="T477" s="92"/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T477" s="17" t="s">
        <v>411</v>
      </c>
      <c r="AU477" s="17" t="s">
        <v>87</v>
      </c>
    </row>
    <row r="478" s="13" customFormat="1">
      <c r="A478" s="13"/>
      <c r="B478" s="233"/>
      <c r="C478" s="234"/>
      <c r="D478" s="235" t="s">
        <v>148</v>
      </c>
      <c r="E478" s="236" t="s">
        <v>1</v>
      </c>
      <c r="F478" s="237" t="s">
        <v>575</v>
      </c>
      <c r="G478" s="234"/>
      <c r="H478" s="236" t="s">
        <v>1</v>
      </c>
      <c r="I478" s="238"/>
      <c r="J478" s="234"/>
      <c r="K478" s="234"/>
      <c r="L478" s="239"/>
      <c r="M478" s="240"/>
      <c r="N478" s="241"/>
      <c r="O478" s="241"/>
      <c r="P478" s="241"/>
      <c r="Q478" s="241"/>
      <c r="R478" s="241"/>
      <c r="S478" s="241"/>
      <c r="T478" s="242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43" t="s">
        <v>148</v>
      </c>
      <c r="AU478" s="243" t="s">
        <v>87</v>
      </c>
      <c r="AV478" s="13" t="s">
        <v>85</v>
      </c>
      <c r="AW478" s="13" t="s">
        <v>33</v>
      </c>
      <c r="AX478" s="13" t="s">
        <v>77</v>
      </c>
      <c r="AY478" s="243" t="s">
        <v>139</v>
      </c>
    </row>
    <row r="479" s="14" customFormat="1">
      <c r="A479" s="14"/>
      <c r="B479" s="244"/>
      <c r="C479" s="245"/>
      <c r="D479" s="235" t="s">
        <v>148</v>
      </c>
      <c r="E479" s="246" t="s">
        <v>1</v>
      </c>
      <c r="F479" s="247" t="s">
        <v>85</v>
      </c>
      <c r="G479" s="245"/>
      <c r="H479" s="248">
        <v>1</v>
      </c>
      <c r="I479" s="249"/>
      <c r="J479" s="245"/>
      <c r="K479" s="245"/>
      <c r="L479" s="250"/>
      <c r="M479" s="251"/>
      <c r="N479" s="252"/>
      <c r="O479" s="252"/>
      <c r="P479" s="252"/>
      <c r="Q479" s="252"/>
      <c r="R479" s="252"/>
      <c r="S479" s="252"/>
      <c r="T479" s="253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4" t="s">
        <v>148</v>
      </c>
      <c r="AU479" s="254" t="s">
        <v>87</v>
      </c>
      <c r="AV479" s="14" t="s">
        <v>87</v>
      </c>
      <c r="AW479" s="14" t="s">
        <v>33</v>
      </c>
      <c r="AX479" s="14" t="s">
        <v>85</v>
      </c>
      <c r="AY479" s="254" t="s">
        <v>139</v>
      </c>
    </row>
    <row r="480" s="2" customFormat="1" ht="16.5" customHeight="1">
      <c r="A480" s="38"/>
      <c r="B480" s="39"/>
      <c r="C480" s="219" t="s">
        <v>576</v>
      </c>
      <c r="D480" s="219" t="s">
        <v>142</v>
      </c>
      <c r="E480" s="220" t="s">
        <v>577</v>
      </c>
      <c r="F480" s="221" t="s">
        <v>578</v>
      </c>
      <c r="G480" s="222" t="s">
        <v>435</v>
      </c>
      <c r="H480" s="281"/>
      <c r="I480" s="224"/>
      <c r="J480" s="225">
        <f>ROUND(I480*H480,2)</f>
        <v>0</v>
      </c>
      <c r="K480" s="226"/>
      <c r="L480" s="44"/>
      <c r="M480" s="227" t="s">
        <v>1</v>
      </c>
      <c r="N480" s="228" t="s">
        <v>42</v>
      </c>
      <c r="O480" s="91"/>
      <c r="P480" s="229">
        <f>O480*H480</f>
        <v>0</v>
      </c>
      <c r="Q480" s="229">
        <v>0</v>
      </c>
      <c r="R480" s="229">
        <f>Q480*H480</f>
        <v>0</v>
      </c>
      <c r="S480" s="229">
        <v>0</v>
      </c>
      <c r="T480" s="230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31" t="s">
        <v>235</v>
      </c>
      <c r="AT480" s="231" t="s">
        <v>142</v>
      </c>
      <c r="AU480" s="231" t="s">
        <v>87</v>
      </c>
      <c r="AY480" s="17" t="s">
        <v>139</v>
      </c>
      <c r="BE480" s="232">
        <f>IF(N480="základní",J480,0)</f>
        <v>0</v>
      </c>
      <c r="BF480" s="232">
        <f>IF(N480="snížená",J480,0)</f>
        <v>0</v>
      </c>
      <c r="BG480" s="232">
        <f>IF(N480="zákl. přenesená",J480,0)</f>
        <v>0</v>
      </c>
      <c r="BH480" s="232">
        <f>IF(N480="sníž. přenesená",J480,0)</f>
        <v>0</v>
      </c>
      <c r="BI480" s="232">
        <f>IF(N480="nulová",J480,0)</f>
        <v>0</v>
      </c>
      <c r="BJ480" s="17" t="s">
        <v>85</v>
      </c>
      <c r="BK480" s="232">
        <f>ROUND(I480*H480,2)</f>
        <v>0</v>
      </c>
      <c r="BL480" s="17" t="s">
        <v>235</v>
      </c>
      <c r="BM480" s="231" t="s">
        <v>579</v>
      </c>
    </row>
    <row r="481" s="12" customFormat="1" ht="22.8" customHeight="1">
      <c r="A481" s="12"/>
      <c r="B481" s="203"/>
      <c r="C481" s="204"/>
      <c r="D481" s="205" t="s">
        <v>76</v>
      </c>
      <c r="E481" s="217" t="s">
        <v>580</v>
      </c>
      <c r="F481" s="217" t="s">
        <v>581</v>
      </c>
      <c r="G481" s="204"/>
      <c r="H481" s="204"/>
      <c r="I481" s="207"/>
      <c r="J481" s="218">
        <f>BK481</f>
        <v>0</v>
      </c>
      <c r="K481" s="204"/>
      <c r="L481" s="209"/>
      <c r="M481" s="210"/>
      <c r="N481" s="211"/>
      <c r="O481" s="211"/>
      <c r="P481" s="212">
        <f>SUM(P482:P483)</f>
        <v>0</v>
      </c>
      <c r="Q481" s="211"/>
      <c r="R481" s="212">
        <f>SUM(R482:R483)</f>
        <v>0</v>
      </c>
      <c r="S481" s="211"/>
      <c r="T481" s="213">
        <f>SUM(T482:T483)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14" t="s">
        <v>87</v>
      </c>
      <c r="AT481" s="215" t="s">
        <v>76</v>
      </c>
      <c r="AU481" s="215" t="s">
        <v>85</v>
      </c>
      <c r="AY481" s="214" t="s">
        <v>139</v>
      </c>
      <c r="BK481" s="216">
        <f>SUM(BK482:BK483)</f>
        <v>0</v>
      </c>
    </row>
    <row r="482" s="2" customFormat="1" ht="16.5" customHeight="1">
      <c r="A482" s="38"/>
      <c r="B482" s="39"/>
      <c r="C482" s="219" t="s">
        <v>582</v>
      </c>
      <c r="D482" s="219" t="s">
        <v>142</v>
      </c>
      <c r="E482" s="220" t="s">
        <v>583</v>
      </c>
      <c r="F482" s="221" t="s">
        <v>408</v>
      </c>
      <c r="G482" s="222" t="s">
        <v>409</v>
      </c>
      <c r="H482" s="223">
        <v>1</v>
      </c>
      <c r="I482" s="224"/>
      <c r="J482" s="225">
        <f>ROUND(I482*H482,2)</f>
        <v>0</v>
      </c>
      <c r="K482" s="226"/>
      <c r="L482" s="44"/>
      <c r="M482" s="227" t="s">
        <v>1</v>
      </c>
      <c r="N482" s="228" t="s">
        <v>42</v>
      </c>
      <c r="O482" s="91"/>
      <c r="P482" s="229">
        <f>O482*H482</f>
        <v>0</v>
      </c>
      <c r="Q482" s="229">
        <v>0</v>
      </c>
      <c r="R482" s="229">
        <f>Q482*H482</f>
        <v>0</v>
      </c>
      <c r="S482" s="229">
        <v>0</v>
      </c>
      <c r="T482" s="230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1" t="s">
        <v>235</v>
      </c>
      <c r="AT482" s="231" t="s">
        <v>142</v>
      </c>
      <c r="AU482" s="231" t="s">
        <v>87</v>
      </c>
      <c r="AY482" s="17" t="s">
        <v>139</v>
      </c>
      <c r="BE482" s="232">
        <f>IF(N482="základní",J482,0)</f>
        <v>0</v>
      </c>
      <c r="BF482" s="232">
        <f>IF(N482="snížená",J482,0)</f>
        <v>0</v>
      </c>
      <c r="BG482" s="232">
        <f>IF(N482="zákl. přenesená",J482,0)</f>
        <v>0</v>
      </c>
      <c r="BH482" s="232">
        <f>IF(N482="sníž. přenesená",J482,0)</f>
        <v>0</v>
      </c>
      <c r="BI482" s="232">
        <f>IF(N482="nulová",J482,0)</f>
        <v>0</v>
      </c>
      <c r="BJ482" s="17" t="s">
        <v>85</v>
      </c>
      <c r="BK482" s="232">
        <f>ROUND(I482*H482,2)</f>
        <v>0</v>
      </c>
      <c r="BL482" s="17" t="s">
        <v>235</v>
      </c>
      <c r="BM482" s="231" t="s">
        <v>584</v>
      </c>
    </row>
    <row r="483" s="2" customFormat="1">
      <c r="A483" s="38"/>
      <c r="B483" s="39"/>
      <c r="C483" s="40"/>
      <c r="D483" s="235" t="s">
        <v>411</v>
      </c>
      <c r="E483" s="40"/>
      <c r="F483" s="266" t="s">
        <v>585</v>
      </c>
      <c r="G483" s="40"/>
      <c r="H483" s="40"/>
      <c r="I483" s="267"/>
      <c r="J483" s="40"/>
      <c r="K483" s="40"/>
      <c r="L483" s="44"/>
      <c r="M483" s="268"/>
      <c r="N483" s="269"/>
      <c r="O483" s="91"/>
      <c r="P483" s="91"/>
      <c r="Q483" s="91"/>
      <c r="R483" s="91"/>
      <c r="S483" s="91"/>
      <c r="T483" s="92"/>
      <c r="U483" s="38"/>
      <c r="V483" s="38"/>
      <c r="W483" s="38"/>
      <c r="X483" s="38"/>
      <c r="Y483" s="38"/>
      <c r="Z483" s="38"/>
      <c r="AA483" s="38"/>
      <c r="AB483" s="38"/>
      <c r="AC483" s="38"/>
      <c r="AD483" s="38"/>
      <c r="AE483" s="38"/>
      <c r="AT483" s="17" t="s">
        <v>411</v>
      </c>
      <c r="AU483" s="17" t="s">
        <v>87</v>
      </c>
    </row>
    <row r="484" s="12" customFormat="1" ht="22.8" customHeight="1">
      <c r="A484" s="12"/>
      <c r="B484" s="203"/>
      <c r="C484" s="204"/>
      <c r="D484" s="205" t="s">
        <v>76</v>
      </c>
      <c r="E484" s="217" t="s">
        <v>586</v>
      </c>
      <c r="F484" s="217" t="s">
        <v>587</v>
      </c>
      <c r="G484" s="204"/>
      <c r="H484" s="204"/>
      <c r="I484" s="207"/>
      <c r="J484" s="218">
        <f>BK484</f>
        <v>0</v>
      </c>
      <c r="K484" s="204"/>
      <c r="L484" s="209"/>
      <c r="M484" s="210"/>
      <c r="N484" s="211"/>
      <c r="O484" s="211"/>
      <c r="P484" s="212">
        <f>SUM(P485:P505)</f>
        <v>0</v>
      </c>
      <c r="Q484" s="211"/>
      <c r="R484" s="212">
        <f>SUM(R485:R505)</f>
        <v>0.00658466</v>
      </c>
      <c r="S484" s="211"/>
      <c r="T484" s="213">
        <f>SUM(T485:T505)</f>
        <v>0.014839999999999999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14" t="s">
        <v>87</v>
      </c>
      <c r="AT484" s="215" t="s">
        <v>76</v>
      </c>
      <c r="AU484" s="215" t="s">
        <v>85</v>
      </c>
      <c r="AY484" s="214" t="s">
        <v>139</v>
      </c>
      <c r="BK484" s="216">
        <f>SUM(BK485:BK505)</f>
        <v>0</v>
      </c>
    </row>
    <row r="485" s="2" customFormat="1" ht="16.5" customHeight="1">
      <c r="A485" s="38"/>
      <c r="B485" s="39"/>
      <c r="C485" s="219" t="s">
        <v>588</v>
      </c>
      <c r="D485" s="219" t="s">
        <v>142</v>
      </c>
      <c r="E485" s="220" t="s">
        <v>589</v>
      </c>
      <c r="F485" s="221" t="s">
        <v>590</v>
      </c>
      <c r="G485" s="222" t="s">
        <v>200</v>
      </c>
      <c r="H485" s="223">
        <v>9.7919999999999998</v>
      </c>
      <c r="I485" s="224"/>
      <c r="J485" s="225">
        <f>ROUND(I485*H485,2)</f>
        <v>0</v>
      </c>
      <c r="K485" s="226"/>
      <c r="L485" s="44"/>
      <c r="M485" s="227" t="s">
        <v>1</v>
      </c>
      <c r="N485" s="228" t="s">
        <v>42</v>
      </c>
      <c r="O485" s="91"/>
      <c r="P485" s="229">
        <f>O485*H485</f>
        <v>0</v>
      </c>
      <c r="Q485" s="229">
        <v>0</v>
      </c>
      <c r="R485" s="229">
        <f>Q485*H485</f>
        <v>0</v>
      </c>
      <c r="S485" s="229">
        <v>0</v>
      </c>
      <c r="T485" s="230">
        <f>S485*H485</f>
        <v>0</v>
      </c>
      <c r="U485" s="38"/>
      <c r="V485" s="38"/>
      <c r="W485" s="38"/>
      <c r="X485" s="38"/>
      <c r="Y485" s="38"/>
      <c r="Z485" s="38"/>
      <c r="AA485" s="38"/>
      <c r="AB485" s="38"/>
      <c r="AC485" s="38"/>
      <c r="AD485" s="38"/>
      <c r="AE485" s="38"/>
      <c r="AR485" s="231" t="s">
        <v>235</v>
      </c>
      <c r="AT485" s="231" t="s">
        <v>142</v>
      </c>
      <c r="AU485" s="231" t="s">
        <v>87</v>
      </c>
      <c r="AY485" s="17" t="s">
        <v>139</v>
      </c>
      <c r="BE485" s="232">
        <f>IF(N485="základní",J485,0)</f>
        <v>0</v>
      </c>
      <c r="BF485" s="232">
        <f>IF(N485="snížená",J485,0)</f>
        <v>0</v>
      </c>
      <c r="BG485" s="232">
        <f>IF(N485="zákl. přenesená",J485,0)</f>
        <v>0</v>
      </c>
      <c r="BH485" s="232">
        <f>IF(N485="sníž. přenesená",J485,0)</f>
        <v>0</v>
      </c>
      <c r="BI485" s="232">
        <f>IF(N485="nulová",J485,0)</f>
        <v>0</v>
      </c>
      <c r="BJ485" s="17" t="s">
        <v>85</v>
      </c>
      <c r="BK485" s="232">
        <f>ROUND(I485*H485,2)</f>
        <v>0</v>
      </c>
      <c r="BL485" s="17" t="s">
        <v>235</v>
      </c>
      <c r="BM485" s="231" t="s">
        <v>591</v>
      </c>
    </row>
    <row r="486" s="13" customFormat="1">
      <c r="A486" s="13"/>
      <c r="B486" s="233"/>
      <c r="C486" s="234"/>
      <c r="D486" s="235" t="s">
        <v>148</v>
      </c>
      <c r="E486" s="236" t="s">
        <v>1</v>
      </c>
      <c r="F486" s="237" t="s">
        <v>592</v>
      </c>
      <c r="G486" s="234"/>
      <c r="H486" s="236" t="s">
        <v>1</v>
      </c>
      <c r="I486" s="238"/>
      <c r="J486" s="234"/>
      <c r="K486" s="234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148</v>
      </c>
      <c r="AU486" s="243" t="s">
        <v>87</v>
      </c>
      <c r="AV486" s="13" t="s">
        <v>85</v>
      </c>
      <c r="AW486" s="13" t="s">
        <v>33</v>
      </c>
      <c r="AX486" s="13" t="s">
        <v>77</v>
      </c>
      <c r="AY486" s="243" t="s">
        <v>139</v>
      </c>
    </row>
    <row r="487" s="14" customFormat="1">
      <c r="A487" s="14"/>
      <c r="B487" s="244"/>
      <c r="C487" s="245"/>
      <c r="D487" s="235" t="s">
        <v>148</v>
      </c>
      <c r="E487" s="246" t="s">
        <v>1</v>
      </c>
      <c r="F487" s="247" t="s">
        <v>593</v>
      </c>
      <c r="G487" s="245"/>
      <c r="H487" s="248">
        <v>9.7919999999999998</v>
      </c>
      <c r="I487" s="249"/>
      <c r="J487" s="245"/>
      <c r="K487" s="245"/>
      <c r="L487" s="250"/>
      <c r="M487" s="251"/>
      <c r="N487" s="252"/>
      <c r="O487" s="252"/>
      <c r="P487" s="252"/>
      <c r="Q487" s="252"/>
      <c r="R487" s="252"/>
      <c r="S487" s="252"/>
      <c r="T487" s="25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4" t="s">
        <v>148</v>
      </c>
      <c r="AU487" s="254" t="s">
        <v>87</v>
      </c>
      <c r="AV487" s="14" t="s">
        <v>87</v>
      </c>
      <c r="AW487" s="14" t="s">
        <v>33</v>
      </c>
      <c r="AX487" s="14" t="s">
        <v>85</v>
      </c>
      <c r="AY487" s="254" t="s">
        <v>139</v>
      </c>
    </row>
    <row r="488" s="2" customFormat="1" ht="16.5" customHeight="1">
      <c r="A488" s="38"/>
      <c r="B488" s="39"/>
      <c r="C488" s="219" t="s">
        <v>594</v>
      </c>
      <c r="D488" s="219" t="s">
        <v>142</v>
      </c>
      <c r="E488" s="220" t="s">
        <v>595</v>
      </c>
      <c r="F488" s="221" t="s">
        <v>596</v>
      </c>
      <c r="G488" s="222" t="s">
        <v>312</v>
      </c>
      <c r="H488" s="223">
        <v>3.2639999999999998</v>
      </c>
      <c r="I488" s="224"/>
      <c r="J488" s="225">
        <f>ROUND(I488*H488,2)</f>
        <v>0</v>
      </c>
      <c r="K488" s="226"/>
      <c r="L488" s="44"/>
      <c r="M488" s="227" t="s">
        <v>1</v>
      </c>
      <c r="N488" s="228" t="s">
        <v>42</v>
      </c>
      <c r="O488" s="91"/>
      <c r="P488" s="229">
        <f>O488*H488</f>
        <v>0</v>
      </c>
      <c r="Q488" s="229">
        <v>0</v>
      </c>
      <c r="R488" s="229">
        <f>Q488*H488</f>
        <v>0</v>
      </c>
      <c r="S488" s="229">
        <v>0</v>
      </c>
      <c r="T488" s="230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31" t="s">
        <v>235</v>
      </c>
      <c r="AT488" s="231" t="s">
        <v>142</v>
      </c>
      <c r="AU488" s="231" t="s">
        <v>87</v>
      </c>
      <c r="AY488" s="17" t="s">
        <v>139</v>
      </c>
      <c r="BE488" s="232">
        <f>IF(N488="základní",J488,0)</f>
        <v>0</v>
      </c>
      <c r="BF488" s="232">
        <f>IF(N488="snížená",J488,0)</f>
        <v>0</v>
      </c>
      <c r="BG488" s="232">
        <f>IF(N488="zákl. přenesená",J488,0)</f>
        <v>0</v>
      </c>
      <c r="BH488" s="232">
        <f>IF(N488="sníž. přenesená",J488,0)</f>
        <v>0</v>
      </c>
      <c r="BI488" s="232">
        <f>IF(N488="nulová",J488,0)</f>
        <v>0</v>
      </c>
      <c r="BJ488" s="17" t="s">
        <v>85</v>
      </c>
      <c r="BK488" s="232">
        <f>ROUND(I488*H488,2)</f>
        <v>0</v>
      </c>
      <c r="BL488" s="17" t="s">
        <v>235</v>
      </c>
      <c r="BM488" s="231" t="s">
        <v>597</v>
      </c>
    </row>
    <row r="489" s="13" customFormat="1">
      <c r="A489" s="13"/>
      <c r="B489" s="233"/>
      <c r="C489" s="234"/>
      <c r="D489" s="235" t="s">
        <v>148</v>
      </c>
      <c r="E489" s="236" t="s">
        <v>1</v>
      </c>
      <c r="F489" s="237" t="s">
        <v>598</v>
      </c>
      <c r="G489" s="234"/>
      <c r="H489" s="236" t="s">
        <v>1</v>
      </c>
      <c r="I489" s="238"/>
      <c r="J489" s="234"/>
      <c r="K489" s="234"/>
      <c r="L489" s="239"/>
      <c r="M489" s="240"/>
      <c r="N489" s="241"/>
      <c r="O489" s="241"/>
      <c r="P489" s="241"/>
      <c r="Q489" s="241"/>
      <c r="R489" s="241"/>
      <c r="S489" s="241"/>
      <c r="T489" s="24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3" t="s">
        <v>148</v>
      </c>
      <c r="AU489" s="243" t="s">
        <v>87</v>
      </c>
      <c r="AV489" s="13" t="s">
        <v>85</v>
      </c>
      <c r="AW489" s="13" t="s">
        <v>33</v>
      </c>
      <c r="AX489" s="13" t="s">
        <v>77</v>
      </c>
      <c r="AY489" s="243" t="s">
        <v>139</v>
      </c>
    </row>
    <row r="490" s="14" customFormat="1">
      <c r="A490" s="14"/>
      <c r="B490" s="244"/>
      <c r="C490" s="245"/>
      <c r="D490" s="235" t="s">
        <v>148</v>
      </c>
      <c r="E490" s="246" t="s">
        <v>1</v>
      </c>
      <c r="F490" s="247" t="s">
        <v>599</v>
      </c>
      <c r="G490" s="245"/>
      <c r="H490" s="248">
        <v>3.2639999999999998</v>
      </c>
      <c r="I490" s="249"/>
      <c r="J490" s="245"/>
      <c r="K490" s="245"/>
      <c r="L490" s="250"/>
      <c r="M490" s="251"/>
      <c r="N490" s="252"/>
      <c r="O490" s="252"/>
      <c r="P490" s="252"/>
      <c r="Q490" s="252"/>
      <c r="R490" s="252"/>
      <c r="S490" s="252"/>
      <c r="T490" s="25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4" t="s">
        <v>148</v>
      </c>
      <c r="AU490" s="254" t="s">
        <v>87</v>
      </c>
      <c r="AV490" s="14" t="s">
        <v>87</v>
      </c>
      <c r="AW490" s="14" t="s">
        <v>33</v>
      </c>
      <c r="AX490" s="14" t="s">
        <v>85</v>
      </c>
      <c r="AY490" s="254" t="s">
        <v>139</v>
      </c>
    </row>
    <row r="491" s="2" customFormat="1" ht="16.5" customHeight="1">
      <c r="A491" s="38"/>
      <c r="B491" s="39"/>
      <c r="C491" s="219" t="s">
        <v>600</v>
      </c>
      <c r="D491" s="219" t="s">
        <v>142</v>
      </c>
      <c r="E491" s="220" t="s">
        <v>601</v>
      </c>
      <c r="F491" s="221" t="s">
        <v>602</v>
      </c>
      <c r="G491" s="222" t="s">
        <v>200</v>
      </c>
      <c r="H491" s="223">
        <v>7.181</v>
      </c>
      <c r="I491" s="224"/>
      <c r="J491" s="225">
        <f>ROUND(I491*H491,2)</f>
        <v>0</v>
      </c>
      <c r="K491" s="226"/>
      <c r="L491" s="44"/>
      <c r="M491" s="227" t="s">
        <v>1</v>
      </c>
      <c r="N491" s="228" t="s">
        <v>42</v>
      </c>
      <c r="O491" s="91"/>
      <c r="P491" s="229">
        <f>O491*H491</f>
        <v>0</v>
      </c>
      <c r="Q491" s="229">
        <v>6.0000000000000002E-05</v>
      </c>
      <c r="R491" s="229">
        <f>Q491*H491</f>
        <v>0.00043086000000000003</v>
      </c>
      <c r="S491" s="229">
        <v>0</v>
      </c>
      <c r="T491" s="230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1" t="s">
        <v>235</v>
      </c>
      <c r="AT491" s="231" t="s">
        <v>142</v>
      </c>
      <c r="AU491" s="231" t="s">
        <v>87</v>
      </c>
      <c r="AY491" s="17" t="s">
        <v>139</v>
      </c>
      <c r="BE491" s="232">
        <f>IF(N491="základní",J491,0)</f>
        <v>0</v>
      </c>
      <c r="BF491" s="232">
        <f>IF(N491="snížená",J491,0)</f>
        <v>0</v>
      </c>
      <c r="BG491" s="232">
        <f>IF(N491="zákl. přenesená",J491,0)</f>
        <v>0</v>
      </c>
      <c r="BH491" s="232">
        <f>IF(N491="sníž. přenesená",J491,0)</f>
        <v>0</v>
      </c>
      <c r="BI491" s="232">
        <f>IF(N491="nulová",J491,0)</f>
        <v>0</v>
      </c>
      <c r="BJ491" s="17" t="s">
        <v>85</v>
      </c>
      <c r="BK491" s="232">
        <f>ROUND(I491*H491,2)</f>
        <v>0</v>
      </c>
      <c r="BL491" s="17" t="s">
        <v>235</v>
      </c>
      <c r="BM491" s="231" t="s">
        <v>603</v>
      </c>
    </row>
    <row r="492" s="13" customFormat="1">
      <c r="A492" s="13"/>
      <c r="B492" s="233"/>
      <c r="C492" s="234"/>
      <c r="D492" s="235" t="s">
        <v>148</v>
      </c>
      <c r="E492" s="236" t="s">
        <v>1</v>
      </c>
      <c r="F492" s="237" t="s">
        <v>604</v>
      </c>
      <c r="G492" s="234"/>
      <c r="H492" s="236" t="s">
        <v>1</v>
      </c>
      <c r="I492" s="238"/>
      <c r="J492" s="234"/>
      <c r="K492" s="234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148</v>
      </c>
      <c r="AU492" s="243" t="s">
        <v>87</v>
      </c>
      <c r="AV492" s="13" t="s">
        <v>85</v>
      </c>
      <c r="AW492" s="13" t="s">
        <v>33</v>
      </c>
      <c r="AX492" s="13" t="s">
        <v>77</v>
      </c>
      <c r="AY492" s="243" t="s">
        <v>139</v>
      </c>
    </row>
    <row r="493" s="14" customFormat="1">
      <c r="A493" s="14"/>
      <c r="B493" s="244"/>
      <c r="C493" s="245"/>
      <c r="D493" s="235" t="s">
        <v>148</v>
      </c>
      <c r="E493" s="246" t="s">
        <v>1</v>
      </c>
      <c r="F493" s="247" t="s">
        <v>605</v>
      </c>
      <c r="G493" s="245"/>
      <c r="H493" s="248">
        <v>7.181</v>
      </c>
      <c r="I493" s="249"/>
      <c r="J493" s="245"/>
      <c r="K493" s="245"/>
      <c r="L493" s="250"/>
      <c r="M493" s="251"/>
      <c r="N493" s="252"/>
      <c r="O493" s="252"/>
      <c r="P493" s="252"/>
      <c r="Q493" s="252"/>
      <c r="R493" s="252"/>
      <c r="S493" s="252"/>
      <c r="T493" s="253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4" t="s">
        <v>148</v>
      </c>
      <c r="AU493" s="254" t="s">
        <v>87</v>
      </c>
      <c r="AV493" s="14" t="s">
        <v>87</v>
      </c>
      <c r="AW493" s="14" t="s">
        <v>33</v>
      </c>
      <c r="AX493" s="14" t="s">
        <v>85</v>
      </c>
      <c r="AY493" s="254" t="s">
        <v>139</v>
      </c>
    </row>
    <row r="494" s="2" customFormat="1" ht="16.5" customHeight="1">
      <c r="A494" s="38"/>
      <c r="B494" s="39"/>
      <c r="C494" s="219" t="s">
        <v>606</v>
      </c>
      <c r="D494" s="219" t="s">
        <v>142</v>
      </c>
      <c r="E494" s="220" t="s">
        <v>607</v>
      </c>
      <c r="F494" s="221" t="s">
        <v>608</v>
      </c>
      <c r="G494" s="222" t="s">
        <v>200</v>
      </c>
      <c r="H494" s="223">
        <v>0.78000000000000003</v>
      </c>
      <c r="I494" s="224"/>
      <c r="J494" s="225">
        <f>ROUND(I494*H494,2)</f>
        <v>0</v>
      </c>
      <c r="K494" s="226"/>
      <c r="L494" s="44"/>
      <c r="M494" s="227" t="s">
        <v>1</v>
      </c>
      <c r="N494" s="228" t="s">
        <v>42</v>
      </c>
      <c r="O494" s="91"/>
      <c r="P494" s="229">
        <f>O494*H494</f>
        <v>0</v>
      </c>
      <c r="Q494" s="229">
        <v>0</v>
      </c>
      <c r="R494" s="229">
        <f>Q494*H494</f>
        <v>0</v>
      </c>
      <c r="S494" s="229">
        <v>0.017999999999999999</v>
      </c>
      <c r="T494" s="230">
        <f>S494*H494</f>
        <v>0.014039999999999999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31" t="s">
        <v>235</v>
      </c>
      <c r="AT494" s="231" t="s">
        <v>142</v>
      </c>
      <c r="AU494" s="231" t="s">
        <v>87</v>
      </c>
      <c r="AY494" s="17" t="s">
        <v>139</v>
      </c>
      <c r="BE494" s="232">
        <f>IF(N494="základní",J494,0)</f>
        <v>0</v>
      </c>
      <c r="BF494" s="232">
        <f>IF(N494="snížená",J494,0)</f>
        <v>0</v>
      </c>
      <c r="BG494" s="232">
        <f>IF(N494="zákl. přenesená",J494,0)</f>
        <v>0</v>
      </c>
      <c r="BH494" s="232">
        <f>IF(N494="sníž. přenesená",J494,0)</f>
        <v>0</v>
      </c>
      <c r="BI494" s="232">
        <f>IF(N494="nulová",J494,0)</f>
        <v>0</v>
      </c>
      <c r="BJ494" s="17" t="s">
        <v>85</v>
      </c>
      <c r="BK494" s="232">
        <f>ROUND(I494*H494,2)</f>
        <v>0</v>
      </c>
      <c r="BL494" s="17" t="s">
        <v>235</v>
      </c>
      <c r="BM494" s="231" t="s">
        <v>609</v>
      </c>
    </row>
    <row r="495" s="13" customFormat="1">
      <c r="A495" s="13"/>
      <c r="B495" s="233"/>
      <c r="C495" s="234"/>
      <c r="D495" s="235" t="s">
        <v>148</v>
      </c>
      <c r="E495" s="236" t="s">
        <v>1</v>
      </c>
      <c r="F495" s="237" t="s">
        <v>426</v>
      </c>
      <c r="G495" s="234"/>
      <c r="H495" s="236" t="s">
        <v>1</v>
      </c>
      <c r="I495" s="238"/>
      <c r="J495" s="234"/>
      <c r="K495" s="234"/>
      <c r="L495" s="239"/>
      <c r="M495" s="240"/>
      <c r="N495" s="241"/>
      <c r="O495" s="241"/>
      <c r="P495" s="241"/>
      <c r="Q495" s="241"/>
      <c r="R495" s="241"/>
      <c r="S495" s="241"/>
      <c r="T495" s="24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43" t="s">
        <v>148</v>
      </c>
      <c r="AU495" s="243" t="s">
        <v>87</v>
      </c>
      <c r="AV495" s="13" t="s">
        <v>85</v>
      </c>
      <c r="AW495" s="13" t="s">
        <v>33</v>
      </c>
      <c r="AX495" s="13" t="s">
        <v>77</v>
      </c>
      <c r="AY495" s="243" t="s">
        <v>139</v>
      </c>
    </row>
    <row r="496" s="14" customFormat="1">
      <c r="A496" s="14"/>
      <c r="B496" s="244"/>
      <c r="C496" s="245"/>
      <c r="D496" s="235" t="s">
        <v>148</v>
      </c>
      <c r="E496" s="246" t="s">
        <v>1</v>
      </c>
      <c r="F496" s="247" t="s">
        <v>610</v>
      </c>
      <c r="G496" s="245"/>
      <c r="H496" s="248">
        <v>0.78000000000000003</v>
      </c>
      <c r="I496" s="249"/>
      <c r="J496" s="245"/>
      <c r="K496" s="245"/>
      <c r="L496" s="250"/>
      <c r="M496" s="251"/>
      <c r="N496" s="252"/>
      <c r="O496" s="252"/>
      <c r="P496" s="252"/>
      <c r="Q496" s="252"/>
      <c r="R496" s="252"/>
      <c r="S496" s="252"/>
      <c r="T496" s="25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4" t="s">
        <v>148</v>
      </c>
      <c r="AU496" s="254" t="s">
        <v>87</v>
      </c>
      <c r="AV496" s="14" t="s">
        <v>87</v>
      </c>
      <c r="AW496" s="14" t="s">
        <v>33</v>
      </c>
      <c r="AX496" s="14" t="s">
        <v>85</v>
      </c>
      <c r="AY496" s="254" t="s">
        <v>139</v>
      </c>
    </row>
    <row r="497" s="2" customFormat="1" ht="16.5" customHeight="1">
      <c r="A497" s="38"/>
      <c r="B497" s="39"/>
      <c r="C497" s="219" t="s">
        <v>611</v>
      </c>
      <c r="D497" s="219" t="s">
        <v>142</v>
      </c>
      <c r="E497" s="220" t="s">
        <v>612</v>
      </c>
      <c r="F497" s="221" t="s">
        <v>613</v>
      </c>
      <c r="G497" s="222" t="s">
        <v>200</v>
      </c>
      <c r="H497" s="223">
        <v>0.78000000000000003</v>
      </c>
      <c r="I497" s="224"/>
      <c r="J497" s="225">
        <f>ROUND(I497*H497,2)</f>
        <v>0</v>
      </c>
      <c r="K497" s="226"/>
      <c r="L497" s="44"/>
      <c r="M497" s="227" t="s">
        <v>1</v>
      </c>
      <c r="N497" s="228" t="s">
        <v>42</v>
      </c>
      <c r="O497" s="91"/>
      <c r="P497" s="229">
        <f>O497*H497</f>
        <v>0</v>
      </c>
      <c r="Q497" s="229">
        <v>6.0000000000000002E-05</v>
      </c>
      <c r="R497" s="229">
        <f>Q497*H497</f>
        <v>4.6800000000000006E-05</v>
      </c>
      <c r="S497" s="229">
        <v>0</v>
      </c>
      <c r="T497" s="230">
        <f>S497*H497</f>
        <v>0</v>
      </c>
      <c r="U497" s="38"/>
      <c r="V497" s="38"/>
      <c r="W497" s="38"/>
      <c r="X497" s="38"/>
      <c r="Y497" s="38"/>
      <c r="Z497" s="38"/>
      <c r="AA497" s="38"/>
      <c r="AB497" s="38"/>
      <c r="AC497" s="38"/>
      <c r="AD497" s="38"/>
      <c r="AE497" s="38"/>
      <c r="AR497" s="231" t="s">
        <v>235</v>
      </c>
      <c r="AT497" s="231" t="s">
        <v>142</v>
      </c>
      <c r="AU497" s="231" t="s">
        <v>87</v>
      </c>
      <c r="AY497" s="17" t="s">
        <v>139</v>
      </c>
      <c r="BE497" s="232">
        <f>IF(N497="základní",J497,0)</f>
        <v>0</v>
      </c>
      <c r="BF497" s="232">
        <f>IF(N497="snížená",J497,0)</f>
        <v>0</v>
      </c>
      <c r="BG497" s="232">
        <f>IF(N497="zákl. přenesená",J497,0)</f>
        <v>0</v>
      </c>
      <c r="BH497" s="232">
        <f>IF(N497="sníž. přenesená",J497,0)</f>
        <v>0</v>
      </c>
      <c r="BI497" s="232">
        <f>IF(N497="nulová",J497,0)</f>
        <v>0</v>
      </c>
      <c r="BJ497" s="17" t="s">
        <v>85</v>
      </c>
      <c r="BK497" s="232">
        <f>ROUND(I497*H497,2)</f>
        <v>0</v>
      </c>
      <c r="BL497" s="17" t="s">
        <v>235</v>
      </c>
      <c r="BM497" s="231" t="s">
        <v>614</v>
      </c>
    </row>
    <row r="498" s="13" customFormat="1">
      <c r="A498" s="13"/>
      <c r="B498" s="233"/>
      <c r="C498" s="234"/>
      <c r="D498" s="235" t="s">
        <v>148</v>
      </c>
      <c r="E498" s="236" t="s">
        <v>1</v>
      </c>
      <c r="F498" s="237" t="s">
        <v>426</v>
      </c>
      <c r="G498" s="234"/>
      <c r="H498" s="236" t="s">
        <v>1</v>
      </c>
      <c r="I498" s="238"/>
      <c r="J498" s="234"/>
      <c r="K498" s="234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148</v>
      </c>
      <c r="AU498" s="243" t="s">
        <v>87</v>
      </c>
      <c r="AV498" s="13" t="s">
        <v>85</v>
      </c>
      <c r="AW498" s="13" t="s">
        <v>33</v>
      </c>
      <c r="AX498" s="13" t="s">
        <v>77</v>
      </c>
      <c r="AY498" s="243" t="s">
        <v>139</v>
      </c>
    </row>
    <row r="499" s="14" customFormat="1">
      <c r="A499" s="14"/>
      <c r="B499" s="244"/>
      <c r="C499" s="245"/>
      <c r="D499" s="235" t="s">
        <v>148</v>
      </c>
      <c r="E499" s="246" t="s">
        <v>1</v>
      </c>
      <c r="F499" s="247" t="s">
        <v>610</v>
      </c>
      <c r="G499" s="245"/>
      <c r="H499" s="248">
        <v>0.78000000000000003</v>
      </c>
      <c r="I499" s="249"/>
      <c r="J499" s="245"/>
      <c r="K499" s="245"/>
      <c r="L499" s="250"/>
      <c r="M499" s="251"/>
      <c r="N499" s="252"/>
      <c r="O499" s="252"/>
      <c r="P499" s="252"/>
      <c r="Q499" s="252"/>
      <c r="R499" s="252"/>
      <c r="S499" s="252"/>
      <c r="T499" s="253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4" t="s">
        <v>148</v>
      </c>
      <c r="AU499" s="254" t="s">
        <v>87</v>
      </c>
      <c r="AV499" s="14" t="s">
        <v>87</v>
      </c>
      <c r="AW499" s="14" t="s">
        <v>33</v>
      </c>
      <c r="AX499" s="14" t="s">
        <v>85</v>
      </c>
      <c r="AY499" s="254" t="s">
        <v>139</v>
      </c>
    </row>
    <row r="500" s="2" customFormat="1" ht="16.5" customHeight="1">
      <c r="A500" s="38"/>
      <c r="B500" s="39"/>
      <c r="C500" s="270" t="s">
        <v>615</v>
      </c>
      <c r="D500" s="270" t="s">
        <v>428</v>
      </c>
      <c r="E500" s="271" t="s">
        <v>616</v>
      </c>
      <c r="F500" s="272" t="s">
        <v>617</v>
      </c>
      <c r="G500" s="273" t="s">
        <v>618</v>
      </c>
      <c r="H500" s="274">
        <v>6.1070000000000002</v>
      </c>
      <c r="I500" s="275"/>
      <c r="J500" s="276">
        <f>ROUND(I500*H500,2)</f>
        <v>0</v>
      </c>
      <c r="K500" s="277"/>
      <c r="L500" s="278"/>
      <c r="M500" s="279" t="s">
        <v>1</v>
      </c>
      <c r="N500" s="280" t="s">
        <v>42</v>
      </c>
      <c r="O500" s="91"/>
      <c r="P500" s="229">
        <f>O500*H500</f>
        <v>0</v>
      </c>
      <c r="Q500" s="229">
        <v>0.001</v>
      </c>
      <c r="R500" s="229">
        <f>Q500*H500</f>
        <v>0.0061070000000000004</v>
      </c>
      <c r="S500" s="229">
        <v>0</v>
      </c>
      <c r="T500" s="230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31" t="s">
        <v>328</v>
      </c>
      <c r="AT500" s="231" t="s">
        <v>428</v>
      </c>
      <c r="AU500" s="231" t="s">
        <v>87</v>
      </c>
      <c r="AY500" s="17" t="s">
        <v>139</v>
      </c>
      <c r="BE500" s="232">
        <f>IF(N500="základní",J500,0)</f>
        <v>0</v>
      </c>
      <c r="BF500" s="232">
        <f>IF(N500="snížená",J500,0)</f>
        <v>0</v>
      </c>
      <c r="BG500" s="232">
        <f>IF(N500="zákl. přenesená",J500,0)</f>
        <v>0</v>
      </c>
      <c r="BH500" s="232">
        <f>IF(N500="sníž. přenesená",J500,0)</f>
        <v>0</v>
      </c>
      <c r="BI500" s="232">
        <f>IF(N500="nulová",J500,0)</f>
        <v>0</v>
      </c>
      <c r="BJ500" s="17" t="s">
        <v>85</v>
      </c>
      <c r="BK500" s="232">
        <f>ROUND(I500*H500,2)</f>
        <v>0</v>
      </c>
      <c r="BL500" s="17" t="s">
        <v>235</v>
      </c>
      <c r="BM500" s="231" t="s">
        <v>619</v>
      </c>
    </row>
    <row r="501" s="14" customFormat="1">
      <c r="A501" s="14"/>
      <c r="B501" s="244"/>
      <c r="C501" s="245"/>
      <c r="D501" s="235" t="s">
        <v>148</v>
      </c>
      <c r="E501" s="246" t="s">
        <v>1</v>
      </c>
      <c r="F501" s="247" t="s">
        <v>620</v>
      </c>
      <c r="G501" s="245"/>
      <c r="H501" s="248">
        <v>6.1070000000000002</v>
      </c>
      <c r="I501" s="249"/>
      <c r="J501" s="245"/>
      <c r="K501" s="245"/>
      <c r="L501" s="250"/>
      <c r="M501" s="251"/>
      <c r="N501" s="252"/>
      <c r="O501" s="252"/>
      <c r="P501" s="252"/>
      <c r="Q501" s="252"/>
      <c r="R501" s="252"/>
      <c r="S501" s="252"/>
      <c r="T501" s="25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4" t="s">
        <v>148</v>
      </c>
      <c r="AU501" s="254" t="s">
        <v>87</v>
      </c>
      <c r="AV501" s="14" t="s">
        <v>87</v>
      </c>
      <c r="AW501" s="14" t="s">
        <v>33</v>
      </c>
      <c r="AX501" s="14" t="s">
        <v>85</v>
      </c>
      <c r="AY501" s="254" t="s">
        <v>139</v>
      </c>
    </row>
    <row r="502" s="2" customFormat="1" ht="16.5" customHeight="1">
      <c r="A502" s="38"/>
      <c r="B502" s="39"/>
      <c r="C502" s="219" t="s">
        <v>621</v>
      </c>
      <c r="D502" s="219" t="s">
        <v>142</v>
      </c>
      <c r="E502" s="220" t="s">
        <v>622</v>
      </c>
      <c r="F502" s="221" t="s">
        <v>623</v>
      </c>
      <c r="G502" s="222" t="s">
        <v>145</v>
      </c>
      <c r="H502" s="223">
        <v>2</v>
      </c>
      <c r="I502" s="224"/>
      <c r="J502" s="225">
        <f>ROUND(I502*H502,2)</f>
        <v>0</v>
      </c>
      <c r="K502" s="226"/>
      <c r="L502" s="44"/>
      <c r="M502" s="227" t="s">
        <v>1</v>
      </c>
      <c r="N502" s="228" t="s">
        <v>42</v>
      </c>
      <c r="O502" s="91"/>
      <c r="P502" s="229">
        <f>O502*H502</f>
        <v>0</v>
      </c>
      <c r="Q502" s="229">
        <v>0</v>
      </c>
      <c r="R502" s="229">
        <f>Q502*H502</f>
        <v>0</v>
      </c>
      <c r="S502" s="229">
        <v>0.00040000000000000002</v>
      </c>
      <c r="T502" s="230">
        <f>S502*H502</f>
        <v>0.00080000000000000004</v>
      </c>
      <c r="U502" s="38"/>
      <c r="V502" s="38"/>
      <c r="W502" s="38"/>
      <c r="X502" s="38"/>
      <c r="Y502" s="38"/>
      <c r="Z502" s="38"/>
      <c r="AA502" s="38"/>
      <c r="AB502" s="38"/>
      <c r="AC502" s="38"/>
      <c r="AD502" s="38"/>
      <c r="AE502" s="38"/>
      <c r="AR502" s="231" t="s">
        <v>235</v>
      </c>
      <c r="AT502" s="231" t="s">
        <v>142</v>
      </c>
      <c r="AU502" s="231" t="s">
        <v>87</v>
      </c>
      <c r="AY502" s="17" t="s">
        <v>139</v>
      </c>
      <c r="BE502" s="232">
        <f>IF(N502="základní",J502,0)</f>
        <v>0</v>
      </c>
      <c r="BF502" s="232">
        <f>IF(N502="snížená",J502,0)</f>
        <v>0</v>
      </c>
      <c r="BG502" s="232">
        <f>IF(N502="zákl. přenesená",J502,0)</f>
        <v>0</v>
      </c>
      <c r="BH502" s="232">
        <f>IF(N502="sníž. přenesená",J502,0)</f>
        <v>0</v>
      </c>
      <c r="BI502" s="232">
        <f>IF(N502="nulová",J502,0)</f>
        <v>0</v>
      </c>
      <c r="BJ502" s="17" t="s">
        <v>85</v>
      </c>
      <c r="BK502" s="232">
        <f>ROUND(I502*H502,2)</f>
        <v>0</v>
      </c>
      <c r="BL502" s="17" t="s">
        <v>235</v>
      </c>
      <c r="BM502" s="231" t="s">
        <v>624</v>
      </c>
    </row>
    <row r="503" s="13" customFormat="1">
      <c r="A503" s="13"/>
      <c r="B503" s="233"/>
      <c r="C503" s="234"/>
      <c r="D503" s="235" t="s">
        <v>148</v>
      </c>
      <c r="E503" s="236" t="s">
        <v>1</v>
      </c>
      <c r="F503" s="237" t="s">
        <v>625</v>
      </c>
      <c r="G503" s="234"/>
      <c r="H503" s="236" t="s">
        <v>1</v>
      </c>
      <c r="I503" s="238"/>
      <c r="J503" s="234"/>
      <c r="K503" s="234"/>
      <c r="L503" s="239"/>
      <c r="M503" s="240"/>
      <c r="N503" s="241"/>
      <c r="O503" s="241"/>
      <c r="P503" s="241"/>
      <c r="Q503" s="241"/>
      <c r="R503" s="241"/>
      <c r="S503" s="241"/>
      <c r="T503" s="242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3" t="s">
        <v>148</v>
      </c>
      <c r="AU503" s="243" t="s">
        <v>87</v>
      </c>
      <c r="AV503" s="13" t="s">
        <v>85</v>
      </c>
      <c r="AW503" s="13" t="s">
        <v>33</v>
      </c>
      <c r="AX503" s="13" t="s">
        <v>77</v>
      </c>
      <c r="AY503" s="243" t="s">
        <v>139</v>
      </c>
    </row>
    <row r="504" s="14" customFormat="1">
      <c r="A504" s="14"/>
      <c r="B504" s="244"/>
      <c r="C504" s="245"/>
      <c r="D504" s="235" t="s">
        <v>148</v>
      </c>
      <c r="E504" s="246" t="s">
        <v>1</v>
      </c>
      <c r="F504" s="247" t="s">
        <v>87</v>
      </c>
      <c r="G504" s="245"/>
      <c r="H504" s="248">
        <v>2</v>
      </c>
      <c r="I504" s="249"/>
      <c r="J504" s="245"/>
      <c r="K504" s="245"/>
      <c r="L504" s="250"/>
      <c r="M504" s="251"/>
      <c r="N504" s="252"/>
      <c r="O504" s="252"/>
      <c r="P504" s="252"/>
      <c r="Q504" s="252"/>
      <c r="R504" s="252"/>
      <c r="S504" s="252"/>
      <c r="T504" s="253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4" t="s">
        <v>148</v>
      </c>
      <c r="AU504" s="254" t="s">
        <v>87</v>
      </c>
      <c r="AV504" s="14" t="s">
        <v>87</v>
      </c>
      <c r="AW504" s="14" t="s">
        <v>33</v>
      </c>
      <c r="AX504" s="14" t="s">
        <v>85</v>
      </c>
      <c r="AY504" s="254" t="s">
        <v>139</v>
      </c>
    </row>
    <row r="505" s="2" customFormat="1" ht="16.5" customHeight="1">
      <c r="A505" s="38"/>
      <c r="B505" s="39"/>
      <c r="C505" s="219" t="s">
        <v>626</v>
      </c>
      <c r="D505" s="219" t="s">
        <v>142</v>
      </c>
      <c r="E505" s="220" t="s">
        <v>627</v>
      </c>
      <c r="F505" s="221" t="s">
        <v>628</v>
      </c>
      <c r="G505" s="222" t="s">
        <v>435</v>
      </c>
      <c r="H505" s="281"/>
      <c r="I505" s="224"/>
      <c r="J505" s="225">
        <f>ROUND(I505*H505,2)</f>
        <v>0</v>
      </c>
      <c r="K505" s="226"/>
      <c r="L505" s="44"/>
      <c r="M505" s="227" t="s">
        <v>1</v>
      </c>
      <c r="N505" s="228" t="s">
        <v>42</v>
      </c>
      <c r="O505" s="91"/>
      <c r="P505" s="229">
        <f>O505*H505</f>
        <v>0</v>
      </c>
      <c r="Q505" s="229">
        <v>0</v>
      </c>
      <c r="R505" s="229">
        <f>Q505*H505</f>
        <v>0</v>
      </c>
      <c r="S505" s="229">
        <v>0</v>
      </c>
      <c r="T505" s="230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31" t="s">
        <v>235</v>
      </c>
      <c r="AT505" s="231" t="s">
        <v>142</v>
      </c>
      <c r="AU505" s="231" t="s">
        <v>87</v>
      </c>
      <c r="AY505" s="17" t="s">
        <v>139</v>
      </c>
      <c r="BE505" s="232">
        <f>IF(N505="základní",J505,0)</f>
        <v>0</v>
      </c>
      <c r="BF505" s="232">
        <f>IF(N505="snížená",J505,0)</f>
        <v>0</v>
      </c>
      <c r="BG505" s="232">
        <f>IF(N505="zákl. přenesená",J505,0)</f>
        <v>0</v>
      </c>
      <c r="BH505" s="232">
        <f>IF(N505="sníž. přenesená",J505,0)</f>
        <v>0</v>
      </c>
      <c r="BI505" s="232">
        <f>IF(N505="nulová",J505,0)</f>
        <v>0</v>
      </c>
      <c r="BJ505" s="17" t="s">
        <v>85</v>
      </c>
      <c r="BK505" s="232">
        <f>ROUND(I505*H505,2)</f>
        <v>0</v>
      </c>
      <c r="BL505" s="17" t="s">
        <v>235</v>
      </c>
      <c r="BM505" s="231" t="s">
        <v>629</v>
      </c>
    </row>
    <row r="506" s="12" customFormat="1" ht="22.8" customHeight="1">
      <c r="A506" s="12"/>
      <c r="B506" s="203"/>
      <c r="C506" s="204"/>
      <c r="D506" s="205" t="s">
        <v>76</v>
      </c>
      <c r="E506" s="217" t="s">
        <v>630</v>
      </c>
      <c r="F506" s="217" t="s">
        <v>631</v>
      </c>
      <c r="G506" s="204"/>
      <c r="H506" s="204"/>
      <c r="I506" s="207"/>
      <c r="J506" s="218">
        <f>BK506</f>
        <v>0</v>
      </c>
      <c r="K506" s="204"/>
      <c r="L506" s="209"/>
      <c r="M506" s="210"/>
      <c r="N506" s="211"/>
      <c r="O506" s="211"/>
      <c r="P506" s="212">
        <f>SUM(P507:P514)</f>
        <v>0</v>
      </c>
      <c r="Q506" s="211"/>
      <c r="R506" s="212">
        <f>SUM(R507:R514)</f>
        <v>0.001065</v>
      </c>
      <c r="S506" s="211"/>
      <c r="T506" s="213">
        <f>SUM(T507:T514)</f>
        <v>0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4" t="s">
        <v>87</v>
      </c>
      <c r="AT506" s="215" t="s">
        <v>76</v>
      </c>
      <c r="AU506" s="215" t="s">
        <v>85</v>
      </c>
      <c r="AY506" s="214" t="s">
        <v>139</v>
      </c>
      <c r="BK506" s="216">
        <f>SUM(BK507:BK514)</f>
        <v>0</v>
      </c>
    </row>
    <row r="507" s="2" customFormat="1" ht="16.5" customHeight="1">
      <c r="A507" s="38"/>
      <c r="B507" s="39"/>
      <c r="C507" s="219" t="s">
        <v>632</v>
      </c>
      <c r="D507" s="219" t="s">
        <v>142</v>
      </c>
      <c r="E507" s="220" t="s">
        <v>633</v>
      </c>
      <c r="F507" s="221" t="s">
        <v>634</v>
      </c>
      <c r="G507" s="222" t="s">
        <v>312</v>
      </c>
      <c r="H507" s="223">
        <v>0.5</v>
      </c>
      <c r="I507" s="224"/>
      <c r="J507" s="225">
        <f>ROUND(I507*H507,2)</f>
        <v>0</v>
      </c>
      <c r="K507" s="226"/>
      <c r="L507" s="44"/>
      <c r="M507" s="227" t="s">
        <v>1</v>
      </c>
      <c r="N507" s="228" t="s">
        <v>42</v>
      </c>
      <c r="O507" s="91"/>
      <c r="P507" s="229">
        <f>O507*H507</f>
        <v>0</v>
      </c>
      <c r="Q507" s="229">
        <v>0.00029999999999999997</v>
      </c>
      <c r="R507" s="229">
        <f>Q507*H507</f>
        <v>0.00014999999999999999</v>
      </c>
      <c r="S507" s="229">
        <v>0</v>
      </c>
      <c r="T507" s="230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31" t="s">
        <v>235</v>
      </c>
      <c r="AT507" s="231" t="s">
        <v>142</v>
      </c>
      <c r="AU507" s="231" t="s">
        <v>87</v>
      </c>
      <c r="AY507" s="17" t="s">
        <v>139</v>
      </c>
      <c r="BE507" s="232">
        <f>IF(N507="základní",J507,0)</f>
        <v>0</v>
      </c>
      <c r="BF507" s="232">
        <f>IF(N507="snížená",J507,0)</f>
        <v>0</v>
      </c>
      <c r="BG507" s="232">
        <f>IF(N507="zákl. přenesená",J507,0)</f>
        <v>0</v>
      </c>
      <c r="BH507" s="232">
        <f>IF(N507="sníž. přenesená",J507,0)</f>
        <v>0</v>
      </c>
      <c r="BI507" s="232">
        <f>IF(N507="nulová",J507,0)</f>
        <v>0</v>
      </c>
      <c r="BJ507" s="17" t="s">
        <v>85</v>
      </c>
      <c r="BK507" s="232">
        <f>ROUND(I507*H507,2)</f>
        <v>0</v>
      </c>
      <c r="BL507" s="17" t="s">
        <v>235</v>
      </c>
      <c r="BM507" s="231" t="s">
        <v>635</v>
      </c>
    </row>
    <row r="508" s="13" customFormat="1">
      <c r="A508" s="13"/>
      <c r="B508" s="233"/>
      <c r="C508" s="234"/>
      <c r="D508" s="235" t="s">
        <v>148</v>
      </c>
      <c r="E508" s="236" t="s">
        <v>1</v>
      </c>
      <c r="F508" s="237" t="s">
        <v>537</v>
      </c>
      <c r="G508" s="234"/>
      <c r="H508" s="236" t="s">
        <v>1</v>
      </c>
      <c r="I508" s="238"/>
      <c r="J508" s="234"/>
      <c r="K508" s="234"/>
      <c r="L508" s="239"/>
      <c r="M508" s="240"/>
      <c r="N508" s="241"/>
      <c r="O508" s="241"/>
      <c r="P508" s="241"/>
      <c r="Q508" s="241"/>
      <c r="R508" s="241"/>
      <c r="S508" s="241"/>
      <c r="T508" s="242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3" t="s">
        <v>148</v>
      </c>
      <c r="AU508" s="243" t="s">
        <v>87</v>
      </c>
      <c r="AV508" s="13" t="s">
        <v>85</v>
      </c>
      <c r="AW508" s="13" t="s">
        <v>33</v>
      </c>
      <c r="AX508" s="13" t="s">
        <v>77</v>
      </c>
      <c r="AY508" s="243" t="s">
        <v>139</v>
      </c>
    </row>
    <row r="509" s="14" customFormat="1">
      <c r="A509" s="14"/>
      <c r="B509" s="244"/>
      <c r="C509" s="245"/>
      <c r="D509" s="235" t="s">
        <v>148</v>
      </c>
      <c r="E509" s="246" t="s">
        <v>1</v>
      </c>
      <c r="F509" s="247" t="s">
        <v>636</v>
      </c>
      <c r="G509" s="245"/>
      <c r="H509" s="248">
        <v>0.5</v>
      </c>
      <c r="I509" s="249"/>
      <c r="J509" s="245"/>
      <c r="K509" s="245"/>
      <c r="L509" s="250"/>
      <c r="M509" s="251"/>
      <c r="N509" s="252"/>
      <c r="O509" s="252"/>
      <c r="P509" s="252"/>
      <c r="Q509" s="252"/>
      <c r="R509" s="252"/>
      <c r="S509" s="252"/>
      <c r="T509" s="253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4" t="s">
        <v>148</v>
      </c>
      <c r="AU509" s="254" t="s">
        <v>87</v>
      </c>
      <c r="AV509" s="14" t="s">
        <v>87</v>
      </c>
      <c r="AW509" s="14" t="s">
        <v>33</v>
      </c>
      <c r="AX509" s="14" t="s">
        <v>85</v>
      </c>
      <c r="AY509" s="254" t="s">
        <v>139</v>
      </c>
    </row>
    <row r="510" s="2" customFormat="1" ht="16.5" customHeight="1">
      <c r="A510" s="38"/>
      <c r="B510" s="39"/>
      <c r="C510" s="270" t="s">
        <v>637</v>
      </c>
      <c r="D510" s="270" t="s">
        <v>428</v>
      </c>
      <c r="E510" s="271" t="s">
        <v>638</v>
      </c>
      <c r="F510" s="272" t="s">
        <v>639</v>
      </c>
      <c r="G510" s="273" t="s">
        <v>145</v>
      </c>
      <c r="H510" s="274">
        <v>2</v>
      </c>
      <c r="I510" s="275"/>
      <c r="J510" s="276">
        <f>ROUND(I510*H510,2)</f>
        <v>0</v>
      </c>
      <c r="K510" s="277"/>
      <c r="L510" s="278"/>
      <c r="M510" s="279" t="s">
        <v>1</v>
      </c>
      <c r="N510" s="280" t="s">
        <v>42</v>
      </c>
      <c r="O510" s="91"/>
      <c r="P510" s="229">
        <f>O510*H510</f>
        <v>0</v>
      </c>
      <c r="Q510" s="229">
        <v>0.00044999999999999999</v>
      </c>
      <c r="R510" s="229">
        <f>Q510*H510</f>
        <v>0.00089999999999999998</v>
      </c>
      <c r="S510" s="229">
        <v>0</v>
      </c>
      <c r="T510" s="230">
        <f>S510*H510</f>
        <v>0</v>
      </c>
      <c r="U510" s="38"/>
      <c r="V510" s="38"/>
      <c r="W510" s="38"/>
      <c r="X510" s="38"/>
      <c r="Y510" s="38"/>
      <c r="Z510" s="38"/>
      <c r="AA510" s="38"/>
      <c r="AB510" s="38"/>
      <c r="AC510" s="38"/>
      <c r="AD510" s="38"/>
      <c r="AE510" s="38"/>
      <c r="AR510" s="231" t="s">
        <v>328</v>
      </c>
      <c r="AT510" s="231" t="s">
        <v>428</v>
      </c>
      <c r="AU510" s="231" t="s">
        <v>87</v>
      </c>
      <c r="AY510" s="17" t="s">
        <v>139</v>
      </c>
      <c r="BE510" s="232">
        <f>IF(N510="základní",J510,0)</f>
        <v>0</v>
      </c>
      <c r="BF510" s="232">
        <f>IF(N510="snížená",J510,0)</f>
        <v>0</v>
      </c>
      <c r="BG510" s="232">
        <f>IF(N510="zákl. přenesená",J510,0)</f>
        <v>0</v>
      </c>
      <c r="BH510" s="232">
        <f>IF(N510="sníž. přenesená",J510,0)</f>
        <v>0</v>
      </c>
      <c r="BI510" s="232">
        <f>IF(N510="nulová",J510,0)</f>
        <v>0</v>
      </c>
      <c r="BJ510" s="17" t="s">
        <v>85</v>
      </c>
      <c r="BK510" s="232">
        <f>ROUND(I510*H510,2)</f>
        <v>0</v>
      </c>
      <c r="BL510" s="17" t="s">
        <v>235</v>
      </c>
      <c r="BM510" s="231" t="s">
        <v>640</v>
      </c>
    </row>
    <row r="511" s="2" customFormat="1" ht="16.5" customHeight="1">
      <c r="A511" s="38"/>
      <c r="B511" s="39"/>
      <c r="C511" s="219" t="s">
        <v>641</v>
      </c>
      <c r="D511" s="219" t="s">
        <v>142</v>
      </c>
      <c r="E511" s="220" t="s">
        <v>642</v>
      </c>
      <c r="F511" s="221" t="s">
        <v>643</v>
      </c>
      <c r="G511" s="222" t="s">
        <v>312</v>
      </c>
      <c r="H511" s="223">
        <v>0.5</v>
      </c>
      <c r="I511" s="224"/>
      <c r="J511" s="225">
        <f>ROUND(I511*H511,2)</f>
        <v>0</v>
      </c>
      <c r="K511" s="226"/>
      <c r="L511" s="44"/>
      <c r="M511" s="227" t="s">
        <v>1</v>
      </c>
      <c r="N511" s="228" t="s">
        <v>42</v>
      </c>
      <c r="O511" s="91"/>
      <c r="P511" s="229">
        <f>O511*H511</f>
        <v>0</v>
      </c>
      <c r="Q511" s="229">
        <v>3.0000000000000001E-05</v>
      </c>
      <c r="R511" s="229">
        <f>Q511*H511</f>
        <v>1.5E-05</v>
      </c>
      <c r="S511" s="229">
        <v>0</v>
      </c>
      <c r="T511" s="230">
        <f>S511*H511</f>
        <v>0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31" t="s">
        <v>235</v>
      </c>
      <c r="AT511" s="231" t="s">
        <v>142</v>
      </c>
      <c r="AU511" s="231" t="s">
        <v>87</v>
      </c>
      <c r="AY511" s="17" t="s">
        <v>139</v>
      </c>
      <c r="BE511" s="232">
        <f>IF(N511="základní",J511,0)</f>
        <v>0</v>
      </c>
      <c r="BF511" s="232">
        <f>IF(N511="snížená",J511,0)</f>
        <v>0</v>
      </c>
      <c r="BG511" s="232">
        <f>IF(N511="zákl. přenesená",J511,0)</f>
        <v>0</v>
      </c>
      <c r="BH511" s="232">
        <f>IF(N511="sníž. přenesená",J511,0)</f>
        <v>0</v>
      </c>
      <c r="BI511" s="232">
        <f>IF(N511="nulová",J511,0)</f>
        <v>0</v>
      </c>
      <c r="BJ511" s="17" t="s">
        <v>85</v>
      </c>
      <c r="BK511" s="232">
        <f>ROUND(I511*H511,2)</f>
        <v>0</v>
      </c>
      <c r="BL511" s="17" t="s">
        <v>235</v>
      </c>
      <c r="BM511" s="231" t="s">
        <v>644</v>
      </c>
    </row>
    <row r="512" s="13" customFormat="1">
      <c r="A512" s="13"/>
      <c r="B512" s="233"/>
      <c r="C512" s="234"/>
      <c r="D512" s="235" t="s">
        <v>148</v>
      </c>
      <c r="E512" s="236" t="s">
        <v>1</v>
      </c>
      <c r="F512" s="237" t="s">
        <v>537</v>
      </c>
      <c r="G512" s="234"/>
      <c r="H512" s="236" t="s">
        <v>1</v>
      </c>
      <c r="I512" s="238"/>
      <c r="J512" s="234"/>
      <c r="K512" s="234"/>
      <c r="L512" s="239"/>
      <c r="M512" s="240"/>
      <c r="N512" s="241"/>
      <c r="O512" s="241"/>
      <c r="P512" s="241"/>
      <c r="Q512" s="241"/>
      <c r="R512" s="241"/>
      <c r="S512" s="241"/>
      <c r="T512" s="242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3" t="s">
        <v>148</v>
      </c>
      <c r="AU512" s="243" t="s">
        <v>87</v>
      </c>
      <c r="AV512" s="13" t="s">
        <v>85</v>
      </c>
      <c r="AW512" s="13" t="s">
        <v>33</v>
      </c>
      <c r="AX512" s="13" t="s">
        <v>77</v>
      </c>
      <c r="AY512" s="243" t="s">
        <v>139</v>
      </c>
    </row>
    <row r="513" s="14" customFormat="1">
      <c r="A513" s="14"/>
      <c r="B513" s="244"/>
      <c r="C513" s="245"/>
      <c r="D513" s="235" t="s">
        <v>148</v>
      </c>
      <c r="E513" s="246" t="s">
        <v>1</v>
      </c>
      <c r="F513" s="247" t="s">
        <v>636</v>
      </c>
      <c r="G513" s="245"/>
      <c r="H513" s="248">
        <v>0.5</v>
      </c>
      <c r="I513" s="249"/>
      <c r="J513" s="245"/>
      <c r="K513" s="245"/>
      <c r="L513" s="250"/>
      <c r="M513" s="251"/>
      <c r="N513" s="252"/>
      <c r="O513" s="252"/>
      <c r="P513" s="252"/>
      <c r="Q513" s="252"/>
      <c r="R513" s="252"/>
      <c r="S513" s="252"/>
      <c r="T513" s="253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4" t="s">
        <v>148</v>
      </c>
      <c r="AU513" s="254" t="s">
        <v>87</v>
      </c>
      <c r="AV513" s="14" t="s">
        <v>87</v>
      </c>
      <c r="AW513" s="14" t="s">
        <v>33</v>
      </c>
      <c r="AX513" s="14" t="s">
        <v>85</v>
      </c>
      <c r="AY513" s="254" t="s">
        <v>139</v>
      </c>
    </row>
    <row r="514" s="2" customFormat="1" ht="16.5" customHeight="1">
      <c r="A514" s="38"/>
      <c r="B514" s="39"/>
      <c r="C514" s="219" t="s">
        <v>645</v>
      </c>
      <c r="D514" s="219" t="s">
        <v>142</v>
      </c>
      <c r="E514" s="220" t="s">
        <v>646</v>
      </c>
      <c r="F514" s="221" t="s">
        <v>647</v>
      </c>
      <c r="G514" s="222" t="s">
        <v>435</v>
      </c>
      <c r="H514" s="281"/>
      <c r="I514" s="224"/>
      <c r="J514" s="225">
        <f>ROUND(I514*H514,2)</f>
        <v>0</v>
      </c>
      <c r="K514" s="226"/>
      <c r="L514" s="44"/>
      <c r="M514" s="227" t="s">
        <v>1</v>
      </c>
      <c r="N514" s="228" t="s">
        <v>42</v>
      </c>
      <c r="O514" s="91"/>
      <c r="P514" s="229">
        <f>O514*H514</f>
        <v>0</v>
      </c>
      <c r="Q514" s="229">
        <v>0</v>
      </c>
      <c r="R514" s="229">
        <f>Q514*H514</f>
        <v>0</v>
      </c>
      <c r="S514" s="229">
        <v>0</v>
      </c>
      <c r="T514" s="230">
        <f>S514*H514</f>
        <v>0</v>
      </c>
      <c r="U514" s="38"/>
      <c r="V514" s="38"/>
      <c r="W514" s="38"/>
      <c r="X514" s="38"/>
      <c r="Y514" s="38"/>
      <c r="Z514" s="38"/>
      <c r="AA514" s="38"/>
      <c r="AB514" s="38"/>
      <c r="AC514" s="38"/>
      <c r="AD514" s="38"/>
      <c r="AE514" s="38"/>
      <c r="AR514" s="231" t="s">
        <v>235</v>
      </c>
      <c r="AT514" s="231" t="s">
        <v>142</v>
      </c>
      <c r="AU514" s="231" t="s">
        <v>87</v>
      </c>
      <c r="AY514" s="17" t="s">
        <v>139</v>
      </c>
      <c r="BE514" s="232">
        <f>IF(N514="základní",J514,0)</f>
        <v>0</v>
      </c>
      <c r="BF514" s="232">
        <f>IF(N514="snížená",J514,0)</f>
        <v>0</v>
      </c>
      <c r="BG514" s="232">
        <f>IF(N514="zákl. přenesená",J514,0)</f>
        <v>0</v>
      </c>
      <c r="BH514" s="232">
        <f>IF(N514="sníž. přenesená",J514,0)</f>
        <v>0</v>
      </c>
      <c r="BI514" s="232">
        <f>IF(N514="nulová",J514,0)</f>
        <v>0</v>
      </c>
      <c r="BJ514" s="17" t="s">
        <v>85</v>
      </c>
      <c r="BK514" s="232">
        <f>ROUND(I514*H514,2)</f>
        <v>0</v>
      </c>
      <c r="BL514" s="17" t="s">
        <v>235</v>
      </c>
      <c r="BM514" s="231" t="s">
        <v>648</v>
      </c>
    </row>
    <row r="515" s="12" customFormat="1" ht="22.8" customHeight="1">
      <c r="A515" s="12"/>
      <c r="B515" s="203"/>
      <c r="C515" s="204"/>
      <c r="D515" s="205" t="s">
        <v>76</v>
      </c>
      <c r="E515" s="217" t="s">
        <v>649</v>
      </c>
      <c r="F515" s="217" t="s">
        <v>650</v>
      </c>
      <c r="G515" s="204"/>
      <c r="H515" s="204"/>
      <c r="I515" s="207"/>
      <c r="J515" s="218">
        <f>BK515</f>
        <v>0</v>
      </c>
      <c r="K515" s="204"/>
      <c r="L515" s="209"/>
      <c r="M515" s="210"/>
      <c r="N515" s="211"/>
      <c r="O515" s="211"/>
      <c r="P515" s="212">
        <f>SUM(P516:P565)</f>
        <v>0</v>
      </c>
      <c r="Q515" s="211"/>
      <c r="R515" s="212">
        <f>SUM(R516:R565)</f>
        <v>0.11679995</v>
      </c>
      <c r="S515" s="211"/>
      <c r="T515" s="213">
        <f>SUM(T516:T565)</f>
        <v>0</v>
      </c>
      <c r="U515" s="12"/>
      <c r="V515" s="12"/>
      <c r="W515" s="12"/>
      <c r="X515" s="12"/>
      <c r="Y515" s="12"/>
      <c r="Z515" s="12"/>
      <c r="AA515" s="12"/>
      <c r="AB515" s="12"/>
      <c r="AC515" s="12"/>
      <c r="AD515" s="12"/>
      <c r="AE515" s="12"/>
      <c r="AR515" s="214" t="s">
        <v>87</v>
      </c>
      <c r="AT515" s="215" t="s">
        <v>76</v>
      </c>
      <c r="AU515" s="215" t="s">
        <v>85</v>
      </c>
      <c r="AY515" s="214" t="s">
        <v>139</v>
      </c>
      <c r="BK515" s="216">
        <f>SUM(BK516:BK565)</f>
        <v>0</v>
      </c>
    </row>
    <row r="516" s="2" customFormat="1" ht="16.5" customHeight="1">
      <c r="A516" s="38"/>
      <c r="B516" s="39"/>
      <c r="C516" s="219" t="s">
        <v>651</v>
      </c>
      <c r="D516" s="219" t="s">
        <v>142</v>
      </c>
      <c r="E516" s="220" t="s">
        <v>652</v>
      </c>
      <c r="F516" s="221" t="s">
        <v>653</v>
      </c>
      <c r="G516" s="222" t="s">
        <v>200</v>
      </c>
      <c r="H516" s="223">
        <v>4.3150000000000004</v>
      </c>
      <c r="I516" s="224"/>
      <c r="J516" s="225">
        <f>ROUND(I516*H516,2)</f>
        <v>0</v>
      </c>
      <c r="K516" s="226"/>
      <c r="L516" s="44"/>
      <c r="M516" s="227" t="s">
        <v>1</v>
      </c>
      <c r="N516" s="228" t="s">
        <v>42</v>
      </c>
      <c r="O516" s="91"/>
      <c r="P516" s="229">
        <f>O516*H516</f>
        <v>0</v>
      </c>
      <c r="Q516" s="229">
        <v>0.00029999999999999997</v>
      </c>
      <c r="R516" s="229">
        <f>Q516*H516</f>
        <v>0.0012945000000000001</v>
      </c>
      <c r="S516" s="229">
        <v>0</v>
      </c>
      <c r="T516" s="230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31" t="s">
        <v>235</v>
      </c>
      <c r="AT516" s="231" t="s">
        <v>142</v>
      </c>
      <c r="AU516" s="231" t="s">
        <v>87</v>
      </c>
      <c r="AY516" s="17" t="s">
        <v>139</v>
      </c>
      <c r="BE516" s="232">
        <f>IF(N516="základní",J516,0)</f>
        <v>0</v>
      </c>
      <c r="BF516" s="232">
        <f>IF(N516="snížená",J516,0)</f>
        <v>0</v>
      </c>
      <c r="BG516" s="232">
        <f>IF(N516="zákl. přenesená",J516,0)</f>
        <v>0</v>
      </c>
      <c r="BH516" s="232">
        <f>IF(N516="sníž. přenesená",J516,0)</f>
        <v>0</v>
      </c>
      <c r="BI516" s="232">
        <f>IF(N516="nulová",J516,0)</f>
        <v>0</v>
      </c>
      <c r="BJ516" s="17" t="s">
        <v>85</v>
      </c>
      <c r="BK516" s="232">
        <f>ROUND(I516*H516,2)</f>
        <v>0</v>
      </c>
      <c r="BL516" s="17" t="s">
        <v>235</v>
      </c>
      <c r="BM516" s="231" t="s">
        <v>654</v>
      </c>
    </row>
    <row r="517" s="13" customFormat="1">
      <c r="A517" s="13"/>
      <c r="B517" s="233"/>
      <c r="C517" s="234"/>
      <c r="D517" s="235" t="s">
        <v>148</v>
      </c>
      <c r="E517" s="236" t="s">
        <v>1</v>
      </c>
      <c r="F517" s="237" t="s">
        <v>373</v>
      </c>
      <c r="G517" s="234"/>
      <c r="H517" s="236" t="s">
        <v>1</v>
      </c>
      <c r="I517" s="238"/>
      <c r="J517" s="234"/>
      <c r="K517" s="234"/>
      <c r="L517" s="239"/>
      <c r="M517" s="240"/>
      <c r="N517" s="241"/>
      <c r="O517" s="241"/>
      <c r="P517" s="241"/>
      <c r="Q517" s="241"/>
      <c r="R517" s="241"/>
      <c r="S517" s="241"/>
      <c r="T517" s="242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3" t="s">
        <v>148</v>
      </c>
      <c r="AU517" s="243" t="s">
        <v>87</v>
      </c>
      <c r="AV517" s="13" t="s">
        <v>85</v>
      </c>
      <c r="AW517" s="13" t="s">
        <v>33</v>
      </c>
      <c r="AX517" s="13" t="s">
        <v>77</v>
      </c>
      <c r="AY517" s="243" t="s">
        <v>139</v>
      </c>
    </row>
    <row r="518" s="14" customFormat="1">
      <c r="A518" s="14"/>
      <c r="B518" s="244"/>
      <c r="C518" s="245"/>
      <c r="D518" s="235" t="s">
        <v>148</v>
      </c>
      <c r="E518" s="246" t="s">
        <v>1</v>
      </c>
      <c r="F518" s="247" t="s">
        <v>374</v>
      </c>
      <c r="G518" s="245"/>
      <c r="H518" s="248">
        <v>3.1000000000000001</v>
      </c>
      <c r="I518" s="249"/>
      <c r="J518" s="245"/>
      <c r="K518" s="245"/>
      <c r="L518" s="250"/>
      <c r="M518" s="251"/>
      <c r="N518" s="252"/>
      <c r="O518" s="252"/>
      <c r="P518" s="252"/>
      <c r="Q518" s="252"/>
      <c r="R518" s="252"/>
      <c r="S518" s="252"/>
      <c r="T518" s="253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4" t="s">
        <v>148</v>
      </c>
      <c r="AU518" s="254" t="s">
        <v>87</v>
      </c>
      <c r="AV518" s="14" t="s">
        <v>87</v>
      </c>
      <c r="AW518" s="14" t="s">
        <v>33</v>
      </c>
      <c r="AX518" s="14" t="s">
        <v>77</v>
      </c>
      <c r="AY518" s="254" t="s">
        <v>139</v>
      </c>
    </row>
    <row r="519" s="13" customFormat="1">
      <c r="A519" s="13"/>
      <c r="B519" s="233"/>
      <c r="C519" s="234"/>
      <c r="D519" s="235" t="s">
        <v>148</v>
      </c>
      <c r="E519" s="236" t="s">
        <v>1</v>
      </c>
      <c r="F519" s="237" t="s">
        <v>375</v>
      </c>
      <c r="G519" s="234"/>
      <c r="H519" s="236" t="s">
        <v>1</v>
      </c>
      <c r="I519" s="238"/>
      <c r="J519" s="234"/>
      <c r="K519" s="234"/>
      <c r="L519" s="239"/>
      <c r="M519" s="240"/>
      <c r="N519" s="241"/>
      <c r="O519" s="241"/>
      <c r="P519" s="241"/>
      <c r="Q519" s="241"/>
      <c r="R519" s="241"/>
      <c r="S519" s="241"/>
      <c r="T519" s="24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3" t="s">
        <v>148</v>
      </c>
      <c r="AU519" s="243" t="s">
        <v>87</v>
      </c>
      <c r="AV519" s="13" t="s">
        <v>85</v>
      </c>
      <c r="AW519" s="13" t="s">
        <v>33</v>
      </c>
      <c r="AX519" s="13" t="s">
        <v>77</v>
      </c>
      <c r="AY519" s="243" t="s">
        <v>139</v>
      </c>
    </row>
    <row r="520" s="14" customFormat="1">
      <c r="A520" s="14"/>
      <c r="B520" s="244"/>
      <c r="C520" s="245"/>
      <c r="D520" s="235" t="s">
        <v>148</v>
      </c>
      <c r="E520" s="246" t="s">
        <v>1</v>
      </c>
      <c r="F520" s="247" t="s">
        <v>376</v>
      </c>
      <c r="G520" s="245"/>
      <c r="H520" s="248">
        <v>1.2150000000000001</v>
      </c>
      <c r="I520" s="249"/>
      <c r="J520" s="245"/>
      <c r="K520" s="245"/>
      <c r="L520" s="250"/>
      <c r="M520" s="251"/>
      <c r="N520" s="252"/>
      <c r="O520" s="252"/>
      <c r="P520" s="252"/>
      <c r="Q520" s="252"/>
      <c r="R520" s="252"/>
      <c r="S520" s="252"/>
      <c r="T520" s="25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4" t="s">
        <v>148</v>
      </c>
      <c r="AU520" s="254" t="s">
        <v>87</v>
      </c>
      <c r="AV520" s="14" t="s">
        <v>87</v>
      </c>
      <c r="AW520" s="14" t="s">
        <v>33</v>
      </c>
      <c r="AX520" s="14" t="s">
        <v>77</v>
      </c>
      <c r="AY520" s="254" t="s">
        <v>139</v>
      </c>
    </row>
    <row r="521" s="15" customFormat="1">
      <c r="A521" s="15"/>
      <c r="B521" s="255"/>
      <c r="C521" s="256"/>
      <c r="D521" s="235" t="s">
        <v>148</v>
      </c>
      <c r="E521" s="257" t="s">
        <v>1</v>
      </c>
      <c r="F521" s="258" t="s">
        <v>151</v>
      </c>
      <c r="G521" s="256"/>
      <c r="H521" s="259">
        <v>4.3150000000000004</v>
      </c>
      <c r="I521" s="260"/>
      <c r="J521" s="256"/>
      <c r="K521" s="256"/>
      <c r="L521" s="261"/>
      <c r="M521" s="262"/>
      <c r="N521" s="263"/>
      <c r="O521" s="263"/>
      <c r="P521" s="263"/>
      <c r="Q521" s="263"/>
      <c r="R521" s="263"/>
      <c r="S521" s="263"/>
      <c r="T521" s="26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65" t="s">
        <v>148</v>
      </c>
      <c r="AU521" s="265" t="s">
        <v>87</v>
      </c>
      <c r="AV521" s="15" t="s">
        <v>146</v>
      </c>
      <c r="AW521" s="15" t="s">
        <v>33</v>
      </c>
      <c r="AX521" s="15" t="s">
        <v>85</v>
      </c>
      <c r="AY521" s="265" t="s">
        <v>139</v>
      </c>
    </row>
    <row r="522" s="2" customFormat="1" ht="16.5" customHeight="1">
      <c r="A522" s="38"/>
      <c r="B522" s="39"/>
      <c r="C522" s="219" t="s">
        <v>655</v>
      </c>
      <c r="D522" s="219" t="s">
        <v>142</v>
      </c>
      <c r="E522" s="220" t="s">
        <v>656</v>
      </c>
      <c r="F522" s="221" t="s">
        <v>657</v>
      </c>
      <c r="G522" s="222" t="s">
        <v>200</v>
      </c>
      <c r="H522" s="223">
        <v>4.3150000000000004</v>
      </c>
      <c r="I522" s="224"/>
      <c r="J522" s="225">
        <f>ROUND(I522*H522,2)</f>
        <v>0</v>
      </c>
      <c r="K522" s="226"/>
      <c r="L522" s="44"/>
      <c r="M522" s="227" t="s">
        <v>1</v>
      </c>
      <c r="N522" s="228" t="s">
        <v>42</v>
      </c>
      <c r="O522" s="91"/>
      <c r="P522" s="229">
        <f>O522*H522</f>
        <v>0</v>
      </c>
      <c r="Q522" s="229">
        <v>0.0015</v>
      </c>
      <c r="R522" s="229">
        <f>Q522*H522</f>
        <v>0.0064725000000000008</v>
      </c>
      <c r="S522" s="229">
        <v>0</v>
      </c>
      <c r="T522" s="230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31" t="s">
        <v>235</v>
      </c>
      <c r="AT522" s="231" t="s">
        <v>142</v>
      </c>
      <c r="AU522" s="231" t="s">
        <v>87</v>
      </c>
      <c r="AY522" s="17" t="s">
        <v>139</v>
      </c>
      <c r="BE522" s="232">
        <f>IF(N522="základní",J522,0)</f>
        <v>0</v>
      </c>
      <c r="BF522" s="232">
        <f>IF(N522="snížená",J522,0)</f>
        <v>0</v>
      </c>
      <c r="BG522" s="232">
        <f>IF(N522="zákl. přenesená",J522,0)</f>
        <v>0</v>
      </c>
      <c r="BH522" s="232">
        <f>IF(N522="sníž. přenesená",J522,0)</f>
        <v>0</v>
      </c>
      <c r="BI522" s="232">
        <f>IF(N522="nulová",J522,0)</f>
        <v>0</v>
      </c>
      <c r="BJ522" s="17" t="s">
        <v>85</v>
      </c>
      <c r="BK522" s="232">
        <f>ROUND(I522*H522,2)</f>
        <v>0</v>
      </c>
      <c r="BL522" s="17" t="s">
        <v>235</v>
      </c>
      <c r="BM522" s="231" t="s">
        <v>658</v>
      </c>
    </row>
    <row r="523" s="13" customFormat="1">
      <c r="A523" s="13"/>
      <c r="B523" s="233"/>
      <c r="C523" s="234"/>
      <c r="D523" s="235" t="s">
        <v>148</v>
      </c>
      <c r="E523" s="236" t="s">
        <v>1</v>
      </c>
      <c r="F523" s="237" t="s">
        <v>373</v>
      </c>
      <c r="G523" s="234"/>
      <c r="H523" s="236" t="s">
        <v>1</v>
      </c>
      <c r="I523" s="238"/>
      <c r="J523" s="234"/>
      <c r="K523" s="234"/>
      <c r="L523" s="239"/>
      <c r="M523" s="240"/>
      <c r="N523" s="241"/>
      <c r="O523" s="241"/>
      <c r="P523" s="241"/>
      <c r="Q523" s="241"/>
      <c r="R523" s="241"/>
      <c r="S523" s="241"/>
      <c r="T523" s="242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3" t="s">
        <v>148</v>
      </c>
      <c r="AU523" s="243" t="s">
        <v>87</v>
      </c>
      <c r="AV523" s="13" t="s">
        <v>85</v>
      </c>
      <c r="AW523" s="13" t="s">
        <v>33</v>
      </c>
      <c r="AX523" s="13" t="s">
        <v>77</v>
      </c>
      <c r="AY523" s="243" t="s">
        <v>139</v>
      </c>
    </row>
    <row r="524" s="14" customFormat="1">
      <c r="A524" s="14"/>
      <c r="B524" s="244"/>
      <c r="C524" s="245"/>
      <c r="D524" s="235" t="s">
        <v>148</v>
      </c>
      <c r="E524" s="246" t="s">
        <v>1</v>
      </c>
      <c r="F524" s="247" t="s">
        <v>374</v>
      </c>
      <c r="G524" s="245"/>
      <c r="H524" s="248">
        <v>3.1000000000000001</v>
      </c>
      <c r="I524" s="249"/>
      <c r="J524" s="245"/>
      <c r="K524" s="245"/>
      <c r="L524" s="250"/>
      <c r="M524" s="251"/>
      <c r="N524" s="252"/>
      <c r="O524" s="252"/>
      <c r="P524" s="252"/>
      <c r="Q524" s="252"/>
      <c r="R524" s="252"/>
      <c r="S524" s="252"/>
      <c r="T524" s="253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4" t="s">
        <v>148</v>
      </c>
      <c r="AU524" s="254" t="s">
        <v>87</v>
      </c>
      <c r="AV524" s="14" t="s">
        <v>87</v>
      </c>
      <c r="AW524" s="14" t="s">
        <v>33</v>
      </c>
      <c r="AX524" s="14" t="s">
        <v>77</v>
      </c>
      <c r="AY524" s="254" t="s">
        <v>139</v>
      </c>
    </row>
    <row r="525" s="13" customFormat="1">
      <c r="A525" s="13"/>
      <c r="B525" s="233"/>
      <c r="C525" s="234"/>
      <c r="D525" s="235" t="s">
        <v>148</v>
      </c>
      <c r="E525" s="236" t="s">
        <v>1</v>
      </c>
      <c r="F525" s="237" t="s">
        <v>375</v>
      </c>
      <c r="G525" s="234"/>
      <c r="H525" s="236" t="s">
        <v>1</v>
      </c>
      <c r="I525" s="238"/>
      <c r="J525" s="234"/>
      <c r="K525" s="234"/>
      <c r="L525" s="239"/>
      <c r="M525" s="240"/>
      <c r="N525" s="241"/>
      <c r="O525" s="241"/>
      <c r="P525" s="241"/>
      <c r="Q525" s="241"/>
      <c r="R525" s="241"/>
      <c r="S525" s="241"/>
      <c r="T525" s="24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3" t="s">
        <v>148</v>
      </c>
      <c r="AU525" s="243" t="s">
        <v>87</v>
      </c>
      <c r="AV525" s="13" t="s">
        <v>85</v>
      </c>
      <c r="AW525" s="13" t="s">
        <v>33</v>
      </c>
      <c r="AX525" s="13" t="s">
        <v>77</v>
      </c>
      <c r="AY525" s="243" t="s">
        <v>139</v>
      </c>
    </row>
    <row r="526" s="14" customFormat="1">
      <c r="A526" s="14"/>
      <c r="B526" s="244"/>
      <c r="C526" s="245"/>
      <c r="D526" s="235" t="s">
        <v>148</v>
      </c>
      <c r="E526" s="246" t="s">
        <v>1</v>
      </c>
      <c r="F526" s="247" t="s">
        <v>376</v>
      </c>
      <c r="G526" s="245"/>
      <c r="H526" s="248">
        <v>1.2150000000000001</v>
      </c>
      <c r="I526" s="249"/>
      <c r="J526" s="245"/>
      <c r="K526" s="245"/>
      <c r="L526" s="250"/>
      <c r="M526" s="251"/>
      <c r="N526" s="252"/>
      <c r="O526" s="252"/>
      <c r="P526" s="252"/>
      <c r="Q526" s="252"/>
      <c r="R526" s="252"/>
      <c r="S526" s="252"/>
      <c r="T526" s="25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4" t="s">
        <v>148</v>
      </c>
      <c r="AU526" s="254" t="s">
        <v>87</v>
      </c>
      <c r="AV526" s="14" t="s">
        <v>87</v>
      </c>
      <c r="AW526" s="14" t="s">
        <v>33</v>
      </c>
      <c r="AX526" s="14" t="s">
        <v>77</v>
      </c>
      <c r="AY526" s="254" t="s">
        <v>139</v>
      </c>
    </row>
    <row r="527" s="15" customFormat="1">
      <c r="A527" s="15"/>
      <c r="B527" s="255"/>
      <c r="C527" s="256"/>
      <c r="D527" s="235" t="s">
        <v>148</v>
      </c>
      <c r="E527" s="257" t="s">
        <v>1</v>
      </c>
      <c r="F527" s="258" t="s">
        <v>151</v>
      </c>
      <c r="G527" s="256"/>
      <c r="H527" s="259">
        <v>4.3150000000000004</v>
      </c>
      <c r="I527" s="260"/>
      <c r="J527" s="256"/>
      <c r="K527" s="256"/>
      <c r="L527" s="261"/>
      <c r="M527" s="262"/>
      <c r="N527" s="263"/>
      <c r="O527" s="263"/>
      <c r="P527" s="263"/>
      <c r="Q527" s="263"/>
      <c r="R527" s="263"/>
      <c r="S527" s="263"/>
      <c r="T527" s="264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5" t="s">
        <v>148</v>
      </c>
      <c r="AU527" s="265" t="s">
        <v>87</v>
      </c>
      <c r="AV527" s="15" t="s">
        <v>146</v>
      </c>
      <c r="AW527" s="15" t="s">
        <v>33</v>
      </c>
      <c r="AX527" s="15" t="s">
        <v>85</v>
      </c>
      <c r="AY527" s="265" t="s">
        <v>139</v>
      </c>
    </row>
    <row r="528" s="2" customFormat="1" ht="16.5" customHeight="1">
      <c r="A528" s="38"/>
      <c r="B528" s="39"/>
      <c r="C528" s="219" t="s">
        <v>659</v>
      </c>
      <c r="D528" s="219" t="s">
        <v>142</v>
      </c>
      <c r="E528" s="220" t="s">
        <v>660</v>
      </c>
      <c r="F528" s="221" t="s">
        <v>661</v>
      </c>
      <c r="G528" s="222" t="s">
        <v>200</v>
      </c>
      <c r="H528" s="223">
        <v>4.3150000000000004</v>
      </c>
      <c r="I528" s="224"/>
      <c r="J528" s="225">
        <f>ROUND(I528*H528,2)</f>
        <v>0</v>
      </c>
      <c r="K528" s="226"/>
      <c r="L528" s="44"/>
      <c r="M528" s="227" t="s">
        <v>1</v>
      </c>
      <c r="N528" s="228" t="s">
        <v>42</v>
      </c>
      <c r="O528" s="91"/>
      <c r="P528" s="229">
        <f>O528*H528</f>
        <v>0</v>
      </c>
      <c r="Q528" s="229">
        <v>0.0044999999999999997</v>
      </c>
      <c r="R528" s="229">
        <f>Q528*H528</f>
        <v>0.019417500000000001</v>
      </c>
      <c r="S528" s="229">
        <v>0</v>
      </c>
      <c r="T528" s="230">
        <f>S528*H528</f>
        <v>0</v>
      </c>
      <c r="U528" s="38"/>
      <c r="V528" s="38"/>
      <c r="W528" s="38"/>
      <c r="X528" s="38"/>
      <c r="Y528" s="38"/>
      <c r="Z528" s="38"/>
      <c r="AA528" s="38"/>
      <c r="AB528" s="38"/>
      <c r="AC528" s="38"/>
      <c r="AD528" s="38"/>
      <c r="AE528" s="38"/>
      <c r="AR528" s="231" t="s">
        <v>235</v>
      </c>
      <c r="AT528" s="231" t="s">
        <v>142</v>
      </c>
      <c r="AU528" s="231" t="s">
        <v>87</v>
      </c>
      <c r="AY528" s="17" t="s">
        <v>139</v>
      </c>
      <c r="BE528" s="232">
        <f>IF(N528="základní",J528,0)</f>
        <v>0</v>
      </c>
      <c r="BF528" s="232">
        <f>IF(N528="snížená",J528,0)</f>
        <v>0</v>
      </c>
      <c r="BG528" s="232">
        <f>IF(N528="zákl. přenesená",J528,0)</f>
        <v>0</v>
      </c>
      <c r="BH528" s="232">
        <f>IF(N528="sníž. přenesená",J528,0)</f>
        <v>0</v>
      </c>
      <c r="BI528" s="232">
        <f>IF(N528="nulová",J528,0)</f>
        <v>0</v>
      </c>
      <c r="BJ528" s="17" t="s">
        <v>85</v>
      </c>
      <c r="BK528" s="232">
        <f>ROUND(I528*H528,2)</f>
        <v>0</v>
      </c>
      <c r="BL528" s="17" t="s">
        <v>235</v>
      </c>
      <c r="BM528" s="231" t="s">
        <v>662</v>
      </c>
    </row>
    <row r="529" s="13" customFormat="1">
      <c r="A529" s="13"/>
      <c r="B529" s="233"/>
      <c r="C529" s="234"/>
      <c r="D529" s="235" t="s">
        <v>148</v>
      </c>
      <c r="E529" s="236" t="s">
        <v>1</v>
      </c>
      <c r="F529" s="237" t="s">
        <v>373</v>
      </c>
      <c r="G529" s="234"/>
      <c r="H529" s="236" t="s">
        <v>1</v>
      </c>
      <c r="I529" s="238"/>
      <c r="J529" s="234"/>
      <c r="K529" s="234"/>
      <c r="L529" s="239"/>
      <c r="M529" s="240"/>
      <c r="N529" s="241"/>
      <c r="O529" s="241"/>
      <c r="P529" s="241"/>
      <c r="Q529" s="241"/>
      <c r="R529" s="241"/>
      <c r="S529" s="241"/>
      <c r="T529" s="24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3" t="s">
        <v>148</v>
      </c>
      <c r="AU529" s="243" t="s">
        <v>87</v>
      </c>
      <c r="AV529" s="13" t="s">
        <v>85</v>
      </c>
      <c r="AW529" s="13" t="s">
        <v>33</v>
      </c>
      <c r="AX529" s="13" t="s">
        <v>77</v>
      </c>
      <c r="AY529" s="243" t="s">
        <v>139</v>
      </c>
    </row>
    <row r="530" s="14" customFormat="1">
      <c r="A530" s="14"/>
      <c r="B530" s="244"/>
      <c r="C530" s="245"/>
      <c r="D530" s="235" t="s">
        <v>148</v>
      </c>
      <c r="E530" s="246" t="s">
        <v>1</v>
      </c>
      <c r="F530" s="247" t="s">
        <v>374</v>
      </c>
      <c r="G530" s="245"/>
      <c r="H530" s="248">
        <v>3.1000000000000001</v>
      </c>
      <c r="I530" s="249"/>
      <c r="J530" s="245"/>
      <c r="K530" s="245"/>
      <c r="L530" s="250"/>
      <c r="M530" s="251"/>
      <c r="N530" s="252"/>
      <c r="O530" s="252"/>
      <c r="P530" s="252"/>
      <c r="Q530" s="252"/>
      <c r="R530" s="252"/>
      <c r="S530" s="252"/>
      <c r="T530" s="25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4" t="s">
        <v>148</v>
      </c>
      <c r="AU530" s="254" t="s">
        <v>87</v>
      </c>
      <c r="AV530" s="14" t="s">
        <v>87</v>
      </c>
      <c r="AW530" s="14" t="s">
        <v>33</v>
      </c>
      <c r="AX530" s="14" t="s">
        <v>77</v>
      </c>
      <c r="AY530" s="254" t="s">
        <v>139</v>
      </c>
    </row>
    <row r="531" s="13" customFormat="1">
      <c r="A531" s="13"/>
      <c r="B531" s="233"/>
      <c r="C531" s="234"/>
      <c r="D531" s="235" t="s">
        <v>148</v>
      </c>
      <c r="E531" s="236" t="s">
        <v>1</v>
      </c>
      <c r="F531" s="237" t="s">
        <v>375</v>
      </c>
      <c r="G531" s="234"/>
      <c r="H531" s="236" t="s">
        <v>1</v>
      </c>
      <c r="I531" s="238"/>
      <c r="J531" s="234"/>
      <c r="K531" s="234"/>
      <c r="L531" s="239"/>
      <c r="M531" s="240"/>
      <c r="N531" s="241"/>
      <c r="O531" s="241"/>
      <c r="P531" s="241"/>
      <c r="Q531" s="241"/>
      <c r="R531" s="241"/>
      <c r="S531" s="241"/>
      <c r="T531" s="24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3" t="s">
        <v>148</v>
      </c>
      <c r="AU531" s="243" t="s">
        <v>87</v>
      </c>
      <c r="AV531" s="13" t="s">
        <v>85</v>
      </c>
      <c r="AW531" s="13" t="s">
        <v>33</v>
      </c>
      <c r="AX531" s="13" t="s">
        <v>77</v>
      </c>
      <c r="AY531" s="243" t="s">
        <v>139</v>
      </c>
    </row>
    <row r="532" s="14" customFormat="1">
      <c r="A532" s="14"/>
      <c r="B532" s="244"/>
      <c r="C532" s="245"/>
      <c r="D532" s="235" t="s">
        <v>148</v>
      </c>
      <c r="E532" s="246" t="s">
        <v>1</v>
      </c>
      <c r="F532" s="247" t="s">
        <v>376</v>
      </c>
      <c r="G532" s="245"/>
      <c r="H532" s="248">
        <v>1.2150000000000001</v>
      </c>
      <c r="I532" s="249"/>
      <c r="J532" s="245"/>
      <c r="K532" s="245"/>
      <c r="L532" s="250"/>
      <c r="M532" s="251"/>
      <c r="N532" s="252"/>
      <c r="O532" s="252"/>
      <c r="P532" s="252"/>
      <c r="Q532" s="252"/>
      <c r="R532" s="252"/>
      <c r="S532" s="252"/>
      <c r="T532" s="25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4" t="s">
        <v>148</v>
      </c>
      <c r="AU532" s="254" t="s">
        <v>87</v>
      </c>
      <c r="AV532" s="14" t="s">
        <v>87</v>
      </c>
      <c r="AW532" s="14" t="s">
        <v>33</v>
      </c>
      <c r="AX532" s="14" t="s">
        <v>77</v>
      </c>
      <c r="AY532" s="254" t="s">
        <v>139</v>
      </c>
    </row>
    <row r="533" s="15" customFormat="1">
      <c r="A533" s="15"/>
      <c r="B533" s="255"/>
      <c r="C533" s="256"/>
      <c r="D533" s="235" t="s">
        <v>148</v>
      </c>
      <c r="E533" s="257" t="s">
        <v>1</v>
      </c>
      <c r="F533" s="258" t="s">
        <v>151</v>
      </c>
      <c r="G533" s="256"/>
      <c r="H533" s="259">
        <v>4.3150000000000004</v>
      </c>
      <c r="I533" s="260"/>
      <c r="J533" s="256"/>
      <c r="K533" s="256"/>
      <c r="L533" s="261"/>
      <c r="M533" s="262"/>
      <c r="N533" s="263"/>
      <c r="O533" s="263"/>
      <c r="P533" s="263"/>
      <c r="Q533" s="263"/>
      <c r="R533" s="263"/>
      <c r="S533" s="263"/>
      <c r="T533" s="264"/>
      <c r="U533" s="15"/>
      <c r="V533" s="15"/>
      <c r="W533" s="15"/>
      <c r="X533" s="15"/>
      <c r="Y533" s="15"/>
      <c r="Z533" s="15"/>
      <c r="AA533" s="15"/>
      <c r="AB533" s="15"/>
      <c r="AC533" s="15"/>
      <c r="AD533" s="15"/>
      <c r="AE533" s="15"/>
      <c r="AT533" s="265" t="s">
        <v>148</v>
      </c>
      <c r="AU533" s="265" t="s">
        <v>87</v>
      </c>
      <c r="AV533" s="15" t="s">
        <v>146</v>
      </c>
      <c r="AW533" s="15" t="s">
        <v>33</v>
      </c>
      <c r="AX533" s="15" t="s">
        <v>85</v>
      </c>
      <c r="AY533" s="265" t="s">
        <v>139</v>
      </c>
    </row>
    <row r="534" s="2" customFormat="1" ht="21.75" customHeight="1">
      <c r="A534" s="38"/>
      <c r="B534" s="39"/>
      <c r="C534" s="219" t="s">
        <v>663</v>
      </c>
      <c r="D534" s="219" t="s">
        <v>142</v>
      </c>
      <c r="E534" s="220" t="s">
        <v>664</v>
      </c>
      <c r="F534" s="221" t="s">
        <v>665</v>
      </c>
      <c r="G534" s="222" t="s">
        <v>200</v>
      </c>
      <c r="H534" s="223">
        <v>3.1000000000000001</v>
      </c>
      <c r="I534" s="224"/>
      <c r="J534" s="225">
        <f>ROUND(I534*H534,2)</f>
        <v>0</v>
      </c>
      <c r="K534" s="226"/>
      <c r="L534" s="44"/>
      <c r="M534" s="227" t="s">
        <v>1</v>
      </c>
      <c r="N534" s="228" t="s">
        <v>42</v>
      </c>
      <c r="O534" s="91"/>
      <c r="P534" s="229">
        <f>O534*H534</f>
        <v>0</v>
      </c>
      <c r="Q534" s="229">
        <v>0.0050499999999999998</v>
      </c>
      <c r="R534" s="229">
        <f>Q534*H534</f>
        <v>0.015654999999999999</v>
      </c>
      <c r="S534" s="229">
        <v>0</v>
      </c>
      <c r="T534" s="230">
        <f>S534*H534</f>
        <v>0</v>
      </c>
      <c r="U534" s="38"/>
      <c r="V534" s="38"/>
      <c r="W534" s="38"/>
      <c r="X534" s="38"/>
      <c r="Y534" s="38"/>
      <c r="Z534" s="38"/>
      <c r="AA534" s="38"/>
      <c r="AB534" s="38"/>
      <c r="AC534" s="38"/>
      <c r="AD534" s="38"/>
      <c r="AE534" s="38"/>
      <c r="AR534" s="231" t="s">
        <v>235</v>
      </c>
      <c r="AT534" s="231" t="s">
        <v>142</v>
      </c>
      <c r="AU534" s="231" t="s">
        <v>87</v>
      </c>
      <c r="AY534" s="17" t="s">
        <v>139</v>
      </c>
      <c r="BE534" s="232">
        <f>IF(N534="základní",J534,0)</f>
        <v>0</v>
      </c>
      <c r="BF534" s="232">
        <f>IF(N534="snížená",J534,0)</f>
        <v>0</v>
      </c>
      <c r="BG534" s="232">
        <f>IF(N534="zákl. přenesená",J534,0)</f>
        <v>0</v>
      </c>
      <c r="BH534" s="232">
        <f>IF(N534="sníž. přenesená",J534,0)</f>
        <v>0</v>
      </c>
      <c r="BI534" s="232">
        <f>IF(N534="nulová",J534,0)</f>
        <v>0</v>
      </c>
      <c r="BJ534" s="17" t="s">
        <v>85</v>
      </c>
      <c r="BK534" s="232">
        <f>ROUND(I534*H534,2)</f>
        <v>0</v>
      </c>
      <c r="BL534" s="17" t="s">
        <v>235</v>
      </c>
      <c r="BM534" s="231" t="s">
        <v>666</v>
      </c>
    </row>
    <row r="535" s="13" customFormat="1">
      <c r="A535" s="13"/>
      <c r="B535" s="233"/>
      <c r="C535" s="234"/>
      <c r="D535" s="235" t="s">
        <v>148</v>
      </c>
      <c r="E535" s="236" t="s">
        <v>1</v>
      </c>
      <c r="F535" s="237" t="s">
        <v>373</v>
      </c>
      <c r="G535" s="234"/>
      <c r="H535" s="236" t="s">
        <v>1</v>
      </c>
      <c r="I535" s="238"/>
      <c r="J535" s="234"/>
      <c r="K535" s="234"/>
      <c r="L535" s="239"/>
      <c r="M535" s="240"/>
      <c r="N535" s="241"/>
      <c r="O535" s="241"/>
      <c r="P535" s="241"/>
      <c r="Q535" s="241"/>
      <c r="R535" s="241"/>
      <c r="S535" s="241"/>
      <c r="T535" s="242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43" t="s">
        <v>148</v>
      </c>
      <c r="AU535" s="243" t="s">
        <v>87</v>
      </c>
      <c r="AV535" s="13" t="s">
        <v>85</v>
      </c>
      <c r="AW535" s="13" t="s">
        <v>33</v>
      </c>
      <c r="AX535" s="13" t="s">
        <v>77</v>
      </c>
      <c r="AY535" s="243" t="s">
        <v>139</v>
      </c>
    </row>
    <row r="536" s="14" customFormat="1">
      <c r="A536" s="14"/>
      <c r="B536" s="244"/>
      <c r="C536" s="245"/>
      <c r="D536" s="235" t="s">
        <v>148</v>
      </c>
      <c r="E536" s="246" t="s">
        <v>1</v>
      </c>
      <c r="F536" s="247" t="s">
        <v>374</v>
      </c>
      <c r="G536" s="245"/>
      <c r="H536" s="248">
        <v>3.1000000000000001</v>
      </c>
      <c r="I536" s="249"/>
      <c r="J536" s="245"/>
      <c r="K536" s="245"/>
      <c r="L536" s="250"/>
      <c r="M536" s="251"/>
      <c r="N536" s="252"/>
      <c r="O536" s="252"/>
      <c r="P536" s="252"/>
      <c r="Q536" s="252"/>
      <c r="R536" s="252"/>
      <c r="S536" s="252"/>
      <c r="T536" s="253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4" t="s">
        <v>148</v>
      </c>
      <c r="AU536" s="254" t="s">
        <v>87</v>
      </c>
      <c r="AV536" s="14" t="s">
        <v>87</v>
      </c>
      <c r="AW536" s="14" t="s">
        <v>33</v>
      </c>
      <c r="AX536" s="14" t="s">
        <v>85</v>
      </c>
      <c r="AY536" s="254" t="s">
        <v>139</v>
      </c>
    </row>
    <row r="537" s="2" customFormat="1" ht="16.5" customHeight="1">
      <c r="A537" s="38"/>
      <c r="B537" s="39"/>
      <c r="C537" s="270" t="s">
        <v>667</v>
      </c>
      <c r="D537" s="270" t="s">
        <v>428</v>
      </c>
      <c r="E537" s="271" t="s">
        <v>668</v>
      </c>
      <c r="F537" s="272" t="s">
        <v>669</v>
      </c>
      <c r="G537" s="273" t="s">
        <v>200</v>
      </c>
      <c r="H537" s="274">
        <v>3.4100000000000001</v>
      </c>
      <c r="I537" s="275"/>
      <c r="J537" s="276">
        <f>ROUND(I537*H537,2)</f>
        <v>0</v>
      </c>
      <c r="K537" s="277"/>
      <c r="L537" s="278"/>
      <c r="M537" s="279" t="s">
        <v>1</v>
      </c>
      <c r="N537" s="280" t="s">
        <v>42</v>
      </c>
      <c r="O537" s="91"/>
      <c r="P537" s="229">
        <f>O537*H537</f>
        <v>0</v>
      </c>
      <c r="Q537" s="229">
        <v>0.01</v>
      </c>
      <c r="R537" s="229">
        <f>Q537*H537</f>
        <v>0.034100000000000005</v>
      </c>
      <c r="S537" s="229">
        <v>0</v>
      </c>
      <c r="T537" s="230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1" t="s">
        <v>328</v>
      </c>
      <c r="AT537" s="231" t="s">
        <v>428</v>
      </c>
      <c r="AU537" s="231" t="s">
        <v>87</v>
      </c>
      <c r="AY537" s="17" t="s">
        <v>139</v>
      </c>
      <c r="BE537" s="232">
        <f>IF(N537="základní",J537,0)</f>
        <v>0</v>
      </c>
      <c r="BF537" s="232">
        <f>IF(N537="snížená",J537,0)</f>
        <v>0</v>
      </c>
      <c r="BG537" s="232">
        <f>IF(N537="zákl. přenesená",J537,0)</f>
        <v>0</v>
      </c>
      <c r="BH537" s="232">
        <f>IF(N537="sníž. přenesená",J537,0)</f>
        <v>0</v>
      </c>
      <c r="BI537" s="232">
        <f>IF(N537="nulová",J537,0)</f>
        <v>0</v>
      </c>
      <c r="BJ537" s="17" t="s">
        <v>85</v>
      </c>
      <c r="BK537" s="232">
        <f>ROUND(I537*H537,2)</f>
        <v>0</v>
      </c>
      <c r="BL537" s="17" t="s">
        <v>235</v>
      </c>
      <c r="BM537" s="231" t="s">
        <v>670</v>
      </c>
    </row>
    <row r="538" s="14" customFormat="1">
      <c r="A538" s="14"/>
      <c r="B538" s="244"/>
      <c r="C538" s="245"/>
      <c r="D538" s="235" t="s">
        <v>148</v>
      </c>
      <c r="E538" s="245"/>
      <c r="F538" s="247" t="s">
        <v>671</v>
      </c>
      <c r="G538" s="245"/>
      <c r="H538" s="248">
        <v>3.4100000000000001</v>
      </c>
      <c r="I538" s="249"/>
      <c r="J538" s="245"/>
      <c r="K538" s="245"/>
      <c r="L538" s="250"/>
      <c r="M538" s="251"/>
      <c r="N538" s="252"/>
      <c r="O538" s="252"/>
      <c r="P538" s="252"/>
      <c r="Q538" s="252"/>
      <c r="R538" s="252"/>
      <c r="S538" s="252"/>
      <c r="T538" s="25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4" t="s">
        <v>148</v>
      </c>
      <c r="AU538" s="254" t="s">
        <v>87</v>
      </c>
      <c r="AV538" s="14" t="s">
        <v>87</v>
      </c>
      <c r="AW538" s="14" t="s">
        <v>4</v>
      </c>
      <c r="AX538" s="14" t="s">
        <v>85</v>
      </c>
      <c r="AY538" s="254" t="s">
        <v>139</v>
      </c>
    </row>
    <row r="539" s="2" customFormat="1" ht="24.15" customHeight="1">
      <c r="A539" s="38"/>
      <c r="B539" s="39"/>
      <c r="C539" s="219" t="s">
        <v>672</v>
      </c>
      <c r="D539" s="219" t="s">
        <v>142</v>
      </c>
      <c r="E539" s="220" t="s">
        <v>673</v>
      </c>
      <c r="F539" s="221" t="s">
        <v>674</v>
      </c>
      <c r="G539" s="222" t="s">
        <v>200</v>
      </c>
      <c r="H539" s="223">
        <v>1.2150000000000001</v>
      </c>
      <c r="I539" s="224"/>
      <c r="J539" s="225">
        <f>ROUND(I539*H539,2)</f>
        <v>0</v>
      </c>
      <c r="K539" s="226"/>
      <c r="L539" s="44"/>
      <c r="M539" s="227" t="s">
        <v>1</v>
      </c>
      <c r="N539" s="228" t="s">
        <v>42</v>
      </c>
      <c r="O539" s="91"/>
      <c r="P539" s="229">
        <f>O539*H539</f>
        <v>0</v>
      </c>
      <c r="Q539" s="229">
        <v>0.0089999999999999993</v>
      </c>
      <c r="R539" s="229">
        <f>Q539*H539</f>
        <v>0.010935</v>
      </c>
      <c r="S539" s="229">
        <v>0</v>
      </c>
      <c r="T539" s="230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31" t="s">
        <v>235</v>
      </c>
      <c r="AT539" s="231" t="s">
        <v>142</v>
      </c>
      <c r="AU539" s="231" t="s">
        <v>87</v>
      </c>
      <c r="AY539" s="17" t="s">
        <v>139</v>
      </c>
      <c r="BE539" s="232">
        <f>IF(N539="základní",J539,0)</f>
        <v>0</v>
      </c>
      <c r="BF539" s="232">
        <f>IF(N539="snížená",J539,0)</f>
        <v>0</v>
      </c>
      <c r="BG539" s="232">
        <f>IF(N539="zákl. přenesená",J539,0)</f>
        <v>0</v>
      </c>
      <c r="BH539" s="232">
        <f>IF(N539="sníž. přenesená",J539,0)</f>
        <v>0</v>
      </c>
      <c r="BI539" s="232">
        <f>IF(N539="nulová",J539,0)</f>
        <v>0</v>
      </c>
      <c r="BJ539" s="17" t="s">
        <v>85</v>
      </c>
      <c r="BK539" s="232">
        <f>ROUND(I539*H539,2)</f>
        <v>0</v>
      </c>
      <c r="BL539" s="17" t="s">
        <v>235</v>
      </c>
      <c r="BM539" s="231" t="s">
        <v>675</v>
      </c>
    </row>
    <row r="540" s="13" customFormat="1">
      <c r="A540" s="13"/>
      <c r="B540" s="233"/>
      <c r="C540" s="234"/>
      <c r="D540" s="235" t="s">
        <v>148</v>
      </c>
      <c r="E540" s="236" t="s">
        <v>1</v>
      </c>
      <c r="F540" s="237" t="s">
        <v>375</v>
      </c>
      <c r="G540" s="234"/>
      <c r="H540" s="236" t="s">
        <v>1</v>
      </c>
      <c r="I540" s="238"/>
      <c r="J540" s="234"/>
      <c r="K540" s="234"/>
      <c r="L540" s="239"/>
      <c r="M540" s="240"/>
      <c r="N540" s="241"/>
      <c r="O540" s="241"/>
      <c r="P540" s="241"/>
      <c r="Q540" s="241"/>
      <c r="R540" s="241"/>
      <c r="S540" s="241"/>
      <c r="T540" s="242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3" t="s">
        <v>148</v>
      </c>
      <c r="AU540" s="243" t="s">
        <v>87</v>
      </c>
      <c r="AV540" s="13" t="s">
        <v>85</v>
      </c>
      <c r="AW540" s="13" t="s">
        <v>33</v>
      </c>
      <c r="AX540" s="13" t="s">
        <v>77</v>
      </c>
      <c r="AY540" s="243" t="s">
        <v>139</v>
      </c>
    </row>
    <row r="541" s="14" customFormat="1">
      <c r="A541" s="14"/>
      <c r="B541" s="244"/>
      <c r="C541" s="245"/>
      <c r="D541" s="235" t="s">
        <v>148</v>
      </c>
      <c r="E541" s="246" t="s">
        <v>1</v>
      </c>
      <c r="F541" s="247" t="s">
        <v>376</v>
      </c>
      <c r="G541" s="245"/>
      <c r="H541" s="248">
        <v>1.2150000000000001</v>
      </c>
      <c r="I541" s="249"/>
      <c r="J541" s="245"/>
      <c r="K541" s="245"/>
      <c r="L541" s="250"/>
      <c r="M541" s="251"/>
      <c r="N541" s="252"/>
      <c r="O541" s="252"/>
      <c r="P541" s="252"/>
      <c r="Q541" s="252"/>
      <c r="R541" s="252"/>
      <c r="S541" s="252"/>
      <c r="T541" s="253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4" t="s">
        <v>148</v>
      </c>
      <c r="AU541" s="254" t="s">
        <v>87</v>
      </c>
      <c r="AV541" s="14" t="s">
        <v>87</v>
      </c>
      <c r="AW541" s="14" t="s">
        <v>33</v>
      </c>
      <c r="AX541" s="14" t="s">
        <v>85</v>
      </c>
      <c r="AY541" s="254" t="s">
        <v>139</v>
      </c>
    </row>
    <row r="542" s="2" customFormat="1" ht="16.5" customHeight="1">
      <c r="A542" s="38"/>
      <c r="B542" s="39"/>
      <c r="C542" s="270" t="s">
        <v>676</v>
      </c>
      <c r="D542" s="270" t="s">
        <v>428</v>
      </c>
      <c r="E542" s="271" t="s">
        <v>677</v>
      </c>
      <c r="F542" s="272" t="s">
        <v>678</v>
      </c>
      <c r="G542" s="273" t="s">
        <v>200</v>
      </c>
      <c r="H542" s="274">
        <v>1.397</v>
      </c>
      <c r="I542" s="275"/>
      <c r="J542" s="276">
        <f>ROUND(I542*H542,2)</f>
        <v>0</v>
      </c>
      <c r="K542" s="277"/>
      <c r="L542" s="278"/>
      <c r="M542" s="279" t="s">
        <v>1</v>
      </c>
      <c r="N542" s="280" t="s">
        <v>42</v>
      </c>
      <c r="O542" s="91"/>
      <c r="P542" s="229">
        <f>O542*H542</f>
        <v>0</v>
      </c>
      <c r="Q542" s="229">
        <v>0.0201</v>
      </c>
      <c r="R542" s="229">
        <f>Q542*H542</f>
        <v>0.028079699999999999</v>
      </c>
      <c r="S542" s="229">
        <v>0</v>
      </c>
      <c r="T542" s="230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1" t="s">
        <v>328</v>
      </c>
      <c r="AT542" s="231" t="s">
        <v>428</v>
      </c>
      <c r="AU542" s="231" t="s">
        <v>87</v>
      </c>
      <c r="AY542" s="17" t="s">
        <v>139</v>
      </c>
      <c r="BE542" s="232">
        <f>IF(N542="základní",J542,0)</f>
        <v>0</v>
      </c>
      <c r="BF542" s="232">
        <f>IF(N542="snížená",J542,0)</f>
        <v>0</v>
      </c>
      <c r="BG542" s="232">
        <f>IF(N542="zákl. přenesená",J542,0)</f>
        <v>0</v>
      </c>
      <c r="BH542" s="232">
        <f>IF(N542="sníž. přenesená",J542,0)</f>
        <v>0</v>
      </c>
      <c r="BI542" s="232">
        <f>IF(N542="nulová",J542,0)</f>
        <v>0</v>
      </c>
      <c r="BJ542" s="17" t="s">
        <v>85</v>
      </c>
      <c r="BK542" s="232">
        <f>ROUND(I542*H542,2)</f>
        <v>0</v>
      </c>
      <c r="BL542" s="17" t="s">
        <v>235</v>
      </c>
      <c r="BM542" s="231" t="s">
        <v>679</v>
      </c>
    </row>
    <row r="543" s="14" customFormat="1">
      <c r="A543" s="14"/>
      <c r="B543" s="244"/>
      <c r="C543" s="245"/>
      <c r="D543" s="235" t="s">
        <v>148</v>
      </c>
      <c r="E543" s="245"/>
      <c r="F543" s="247" t="s">
        <v>680</v>
      </c>
      <c r="G543" s="245"/>
      <c r="H543" s="248">
        <v>1.397</v>
      </c>
      <c r="I543" s="249"/>
      <c r="J543" s="245"/>
      <c r="K543" s="245"/>
      <c r="L543" s="250"/>
      <c r="M543" s="251"/>
      <c r="N543" s="252"/>
      <c r="O543" s="252"/>
      <c r="P543" s="252"/>
      <c r="Q543" s="252"/>
      <c r="R543" s="252"/>
      <c r="S543" s="252"/>
      <c r="T543" s="25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4" t="s">
        <v>148</v>
      </c>
      <c r="AU543" s="254" t="s">
        <v>87</v>
      </c>
      <c r="AV543" s="14" t="s">
        <v>87</v>
      </c>
      <c r="AW543" s="14" t="s">
        <v>4</v>
      </c>
      <c r="AX543" s="14" t="s">
        <v>85</v>
      </c>
      <c r="AY543" s="254" t="s">
        <v>139</v>
      </c>
    </row>
    <row r="544" s="2" customFormat="1" ht="16.5" customHeight="1">
      <c r="A544" s="38"/>
      <c r="B544" s="39"/>
      <c r="C544" s="219" t="s">
        <v>681</v>
      </c>
      <c r="D544" s="219" t="s">
        <v>142</v>
      </c>
      <c r="E544" s="220" t="s">
        <v>682</v>
      </c>
      <c r="F544" s="221" t="s">
        <v>683</v>
      </c>
      <c r="G544" s="222" t="s">
        <v>200</v>
      </c>
      <c r="H544" s="223">
        <v>4.3150000000000004</v>
      </c>
      <c r="I544" s="224"/>
      <c r="J544" s="225">
        <f>ROUND(I544*H544,2)</f>
        <v>0</v>
      </c>
      <c r="K544" s="226"/>
      <c r="L544" s="44"/>
      <c r="M544" s="227" t="s">
        <v>1</v>
      </c>
      <c r="N544" s="228" t="s">
        <v>42</v>
      </c>
      <c r="O544" s="91"/>
      <c r="P544" s="229">
        <f>O544*H544</f>
        <v>0</v>
      </c>
      <c r="Q544" s="229">
        <v>0</v>
      </c>
      <c r="R544" s="229">
        <f>Q544*H544</f>
        <v>0</v>
      </c>
      <c r="S544" s="229">
        <v>0</v>
      </c>
      <c r="T544" s="230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1" t="s">
        <v>235</v>
      </c>
      <c r="AT544" s="231" t="s">
        <v>142</v>
      </c>
      <c r="AU544" s="231" t="s">
        <v>87</v>
      </c>
      <c r="AY544" s="17" t="s">
        <v>139</v>
      </c>
      <c r="BE544" s="232">
        <f>IF(N544="základní",J544,0)</f>
        <v>0</v>
      </c>
      <c r="BF544" s="232">
        <f>IF(N544="snížená",J544,0)</f>
        <v>0</v>
      </c>
      <c r="BG544" s="232">
        <f>IF(N544="zákl. přenesená",J544,0)</f>
        <v>0</v>
      </c>
      <c r="BH544" s="232">
        <f>IF(N544="sníž. přenesená",J544,0)</f>
        <v>0</v>
      </c>
      <c r="BI544" s="232">
        <f>IF(N544="nulová",J544,0)</f>
        <v>0</v>
      </c>
      <c r="BJ544" s="17" t="s">
        <v>85</v>
      </c>
      <c r="BK544" s="232">
        <f>ROUND(I544*H544,2)</f>
        <v>0</v>
      </c>
      <c r="BL544" s="17" t="s">
        <v>235</v>
      </c>
      <c r="BM544" s="231" t="s">
        <v>684</v>
      </c>
    </row>
    <row r="545" s="13" customFormat="1">
      <c r="A545" s="13"/>
      <c r="B545" s="233"/>
      <c r="C545" s="234"/>
      <c r="D545" s="235" t="s">
        <v>148</v>
      </c>
      <c r="E545" s="236" t="s">
        <v>1</v>
      </c>
      <c r="F545" s="237" t="s">
        <v>373</v>
      </c>
      <c r="G545" s="234"/>
      <c r="H545" s="236" t="s">
        <v>1</v>
      </c>
      <c r="I545" s="238"/>
      <c r="J545" s="234"/>
      <c r="K545" s="234"/>
      <c r="L545" s="239"/>
      <c r="M545" s="240"/>
      <c r="N545" s="241"/>
      <c r="O545" s="241"/>
      <c r="P545" s="241"/>
      <c r="Q545" s="241"/>
      <c r="R545" s="241"/>
      <c r="S545" s="241"/>
      <c r="T545" s="242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3" t="s">
        <v>148</v>
      </c>
      <c r="AU545" s="243" t="s">
        <v>87</v>
      </c>
      <c r="AV545" s="13" t="s">
        <v>85</v>
      </c>
      <c r="AW545" s="13" t="s">
        <v>33</v>
      </c>
      <c r="AX545" s="13" t="s">
        <v>77</v>
      </c>
      <c r="AY545" s="243" t="s">
        <v>139</v>
      </c>
    </row>
    <row r="546" s="14" customFormat="1">
      <c r="A546" s="14"/>
      <c r="B546" s="244"/>
      <c r="C546" s="245"/>
      <c r="D546" s="235" t="s">
        <v>148</v>
      </c>
      <c r="E546" s="246" t="s">
        <v>1</v>
      </c>
      <c r="F546" s="247" t="s">
        <v>374</v>
      </c>
      <c r="G546" s="245"/>
      <c r="H546" s="248">
        <v>3.1000000000000001</v>
      </c>
      <c r="I546" s="249"/>
      <c r="J546" s="245"/>
      <c r="K546" s="245"/>
      <c r="L546" s="250"/>
      <c r="M546" s="251"/>
      <c r="N546" s="252"/>
      <c r="O546" s="252"/>
      <c r="P546" s="252"/>
      <c r="Q546" s="252"/>
      <c r="R546" s="252"/>
      <c r="S546" s="252"/>
      <c r="T546" s="25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4" t="s">
        <v>148</v>
      </c>
      <c r="AU546" s="254" t="s">
        <v>87</v>
      </c>
      <c r="AV546" s="14" t="s">
        <v>87</v>
      </c>
      <c r="AW546" s="14" t="s">
        <v>33</v>
      </c>
      <c r="AX546" s="14" t="s">
        <v>77</v>
      </c>
      <c r="AY546" s="254" t="s">
        <v>139</v>
      </c>
    </row>
    <row r="547" s="13" customFormat="1">
      <c r="A547" s="13"/>
      <c r="B547" s="233"/>
      <c r="C547" s="234"/>
      <c r="D547" s="235" t="s">
        <v>148</v>
      </c>
      <c r="E547" s="236" t="s">
        <v>1</v>
      </c>
      <c r="F547" s="237" t="s">
        <v>375</v>
      </c>
      <c r="G547" s="234"/>
      <c r="H547" s="236" t="s">
        <v>1</v>
      </c>
      <c r="I547" s="238"/>
      <c r="J547" s="234"/>
      <c r="K547" s="234"/>
      <c r="L547" s="239"/>
      <c r="M547" s="240"/>
      <c r="N547" s="241"/>
      <c r="O547" s="241"/>
      <c r="P547" s="241"/>
      <c r="Q547" s="241"/>
      <c r="R547" s="241"/>
      <c r="S547" s="241"/>
      <c r="T547" s="242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3" t="s">
        <v>148</v>
      </c>
      <c r="AU547" s="243" t="s">
        <v>87</v>
      </c>
      <c r="AV547" s="13" t="s">
        <v>85</v>
      </c>
      <c r="AW547" s="13" t="s">
        <v>33</v>
      </c>
      <c r="AX547" s="13" t="s">
        <v>77</v>
      </c>
      <c r="AY547" s="243" t="s">
        <v>139</v>
      </c>
    </row>
    <row r="548" s="14" customFormat="1">
      <c r="A548" s="14"/>
      <c r="B548" s="244"/>
      <c r="C548" s="245"/>
      <c r="D548" s="235" t="s">
        <v>148</v>
      </c>
      <c r="E548" s="246" t="s">
        <v>1</v>
      </c>
      <c r="F548" s="247" t="s">
        <v>376</v>
      </c>
      <c r="G548" s="245"/>
      <c r="H548" s="248">
        <v>1.2150000000000001</v>
      </c>
      <c r="I548" s="249"/>
      <c r="J548" s="245"/>
      <c r="K548" s="245"/>
      <c r="L548" s="250"/>
      <c r="M548" s="251"/>
      <c r="N548" s="252"/>
      <c r="O548" s="252"/>
      <c r="P548" s="252"/>
      <c r="Q548" s="252"/>
      <c r="R548" s="252"/>
      <c r="S548" s="252"/>
      <c r="T548" s="25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4" t="s">
        <v>148</v>
      </c>
      <c r="AU548" s="254" t="s">
        <v>87</v>
      </c>
      <c r="AV548" s="14" t="s">
        <v>87</v>
      </c>
      <c r="AW548" s="14" t="s">
        <v>33</v>
      </c>
      <c r="AX548" s="14" t="s">
        <v>77</v>
      </c>
      <c r="AY548" s="254" t="s">
        <v>139</v>
      </c>
    </row>
    <row r="549" s="15" customFormat="1">
      <c r="A549" s="15"/>
      <c r="B549" s="255"/>
      <c r="C549" s="256"/>
      <c r="D549" s="235" t="s">
        <v>148</v>
      </c>
      <c r="E549" s="257" t="s">
        <v>1</v>
      </c>
      <c r="F549" s="258" t="s">
        <v>151</v>
      </c>
      <c r="G549" s="256"/>
      <c r="H549" s="259">
        <v>4.3150000000000004</v>
      </c>
      <c r="I549" s="260"/>
      <c r="J549" s="256"/>
      <c r="K549" s="256"/>
      <c r="L549" s="261"/>
      <c r="M549" s="262"/>
      <c r="N549" s="263"/>
      <c r="O549" s="263"/>
      <c r="P549" s="263"/>
      <c r="Q549" s="263"/>
      <c r="R549" s="263"/>
      <c r="S549" s="263"/>
      <c r="T549" s="264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65" t="s">
        <v>148</v>
      </c>
      <c r="AU549" s="265" t="s">
        <v>87</v>
      </c>
      <c r="AV549" s="15" t="s">
        <v>146</v>
      </c>
      <c r="AW549" s="15" t="s">
        <v>33</v>
      </c>
      <c r="AX549" s="15" t="s">
        <v>85</v>
      </c>
      <c r="AY549" s="265" t="s">
        <v>139</v>
      </c>
    </row>
    <row r="550" s="2" customFormat="1" ht="16.5" customHeight="1">
      <c r="A550" s="38"/>
      <c r="B550" s="39"/>
      <c r="C550" s="219" t="s">
        <v>685</v>
      </c>
      <c r="D550" s="219" t="s">
        <v>142</v>
      </c>
      <c r="E550" s="220" t="s">
        <v>686</v>
      </c>
      <c r="F550" s="221" t="s">
        <v>687</v>
      </c>
      <c r="G550" s="222" t="s">
        <v>312</v>
      </c>
      <c r="H550" s="223">
        <v>0.90000000000000002</v>
      </c>
      <c r="I550" s="224"/>
      <c r="J550" s="225">
        <f>ROUND(I550*H550,2)</f>
        <v>0</v>
      </c>
      <c r="K550" s="226"/>
      <c r="L550" s="44"/>
      <c r="M550" s="227" t="s">
        <v>1</v>
      </c>
      <c r="N550" s="228" t="s">
        <v>42</v>
      </c>
      <c r="O550" s="91"/>
      <c r="P550" s="229">
        <f>O550*H550</f>
        <v>0</v>
      </c>
      <c r="Q550" s="229">
        <v>0.00055000000000000003</v>
      </c>
      <c r="R550" s="229">
        <f>Q550*H550</f>
        <v>0.000495</v>
      </c>
      <c r="S550" s="229">
        <v>0</v>
      </c>
      <c r="T550" s="230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31" t="s">
        <v>235</v>
      </c>
      <c r="AT550" s="231" t="s">
        <v>142</v>
      </c>
      <c r="AU550" s="231" t="s">
        <v>87</v>
      </c>
      <c r="AY550" s="17" t="s">
        <v>139</v>
      </c>
      <c r="BE550" s="232">
        <f>IF(N550="základní",J550,0)</f>
        <v>0</v>
      </c>
      <c r="BF550" s="232">
        <f>IF(N550="snížená",J550,0)</f>
        <v>0</v>
      </c>
      <c r="BG550" s="232">
        <f>IF(N550="zákl. přenesená",J550,0)</f>
        <v>0</v>
      </c>
      <c r="BH550" s="232">
        <f>IF(N550="sníž. přenesená",J550,0)</f>
        <v>0</v>
      </c>
      <c r="BI550" s="232">
        <f>IF(N550="nulová",J550,0)</f>
        <v>0</v>
      </c>
      <c r="BJ550" s="17" t="s">
        <v>85</v>
      </c>
      <c r="BK550" s="232">
        <f>ROUND(I550*H550,2)</f>
        <v>0</v>
      </c>
      <c r="BL550" s="17" t="s">
        <v>235</v>
      </c>
      <c r="BM550" s="231" t="s">
        <v>688</v>
      </c>
    </row>
    <row r="551" s="13" customFormat="1">
      <c r="A551" s="13"/>
      <c r="B551" s="233"/>
      <c r="C551" s="234"/>
      <c r="D551" s="235" t="s">
        <v>148</v>
      </c>
      <c r="E551" s="236" t="s">
        <v>1</v>
      </c>
      <c r="F551" s="237" t="s">
        <v>375</v>
      </c>
      <c r="G551" s="234"/>
      <c r="H551" s="236" t="s">
        <v>1</v>
      </c>
      <c r="I551" s="238"/>
      <c r="J551" s="234"/>
      <c r="K551" s="234"/>
      <c r="L551" s="239"/>
      <c r="M551" s="240"/>
      <c r="N551" s="241"/>
      <c r="O551" s="241"/>
      <c r="P551" s="241"/>
      <c r="Q551" s="241"/>
      <c r="R551" s="241"/>
      <c r="S551" s="241"/>
      <c r="T551" s="24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3" t="s">
        <v>148</v>
      </c>
      <c r="AU551" s="243" t="s">
        <v>87</v>
      </c>
      <c r="AV551" s="13" t="s">
        <v>85</v>
      </c>
      <c r="AW551" s="13" t="s">
        <v>33</v>
      </c>
      <c r="AX551" s="13" t="s">
        <v>77</v>
      </c>
      <c r="AY551" s="243" t="s">
        <v>139</v>
      </c>
    </row>
    <row r="552" s="14" customFormat="1">
      <c r="A552" s="14"/>
      <c r="B552" s="244"/>
      <c r="C552" s="245"/>
      <c r="D552" s="235" t="s">
        <v>148</v>
      </c>
      <c r="E552" s="246" t="s">
        <v>1</v>
      </c>
      <c r="F552" s="247" t="s">
        <v>527</v>
      </c>
      <c r="G552" s="245"/>
      <c r="H552" s="248">
        <v>0.90000000000000002</v>
      </c>
      <c r="I552" s="249"/>
      <c r="J552" s="245"/>
      <c r="K552" s="245"/>
      <c r="L552" s="250"/>
      <c r="M552" s="251"/>
      <c r="N552" s="252"/>
      <c r="O552" s="252"/>
      <c r="P552" s="252"/>
      <c r="Q552" s="252"/>
      <c r="R552" s="252"/>
      <c r="S552" s="252"/>
      <c r="T552" s="25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4" t="s">
        <v>148</v>
      </c>
      <c r="AU552" s="254" t="s">
        <v>87</v>
      </c>
      <c r="AV552" s="14" t="s">
        <v>87</v>
      </c>
      <c r="AW552" s="14" t="s">
        <v>33</v>
      </c>
      <c r="AX552" s="14" t="s">
        <v>85</v>
      </c>
      <c r="AY552" s="254" t="s">
        <v>139</v>
      </c>
    </row>
    <row r="553" s="2" customFormat="1" ht="16.5" customHeight="1">
      <c r="A553" s="38"/>
      <c r="B553" s="39"/>
      <c r="C553" s="219" t="s">
        <v>689</v>
      </c>
      <c r="D553" s="219" t="s">
        <v>142</v>
      </c>
      <c r="E553" s="220" t="s">
        <v>690</v>
      </c>
      <c r="F553" s="221" t="s">
        <v>691</v>
      </c>
      <c r="G553" s="222" t="s">
        <v>312</v>
      </c>
      <c r="H553" s="223">
        <v>4.5</v>
      </c>
      <c r="I553" s="224"/>
      <c r="J553" s="225">
        <f>ROUND(I553*H553,2)</f>
        <v>0</v>
      </c>
      <c r="K553" s="226"/>
      <c r="L553" s="44"/>
      <c r="M553" s="227" t="s">
        <v>1</v>
      </c>
      <c r="N553" s="228" t="s">
        <v>42</v>
      </c>
      <c r="O553" s="91"/>
      <c r="P553" s="229">
        <f>O553*H553</f>
        <v>0</v>
      </c>
      <c r="Q553" s="229">
        <v>3.0000000000000001E-05</v>
      </c>
      <c r="R553" s="229">
        <f>Q553*H553</f>
        <v>0.000135</v>
      </c>
      <c r="S553" s="229">
        <v>0</v>
      </c>
      <c r="T553" s="230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31" t="s">
        <v>235</v>
      </c>
      <c r="AT553" s="231" t="s">
        <v>142</v>
      </c>
      <c r="AU553" s="231" t="s">
        <v>87</v>
      </c>
      <c r="AY553" s="17" t="s">
        <v>139</v>
      </c>
      <c r="BE553" s="232">
        <f>IF(N553="základní",J553,0)</f>
        <v>0</v>
      </c>
      <c r="BF553" s="232">
        <f>IF(N553="snížená",J553,0)</f>
        <v>0</v>
      </c>
      <c r="BG553" s="232">
        <f>IF(N553="zákl. přenesená",J553,0)</f>
        <v>0</v>
      </c>
      <c r="BH553" s="232">
        <f>IF(N553="sníž. přenesená",J553,0)</f>
        <v>0</v>
      </c>
      <c r="BI553" s="232">
        <f>IF(N553="nulová",J553,0)</f>
        <v>0</v>
      </c>
      <c r="BJ553" s="17" t="s">
        <v>85</v>
      </c>
      <c r="BK553" s="232">
        <f>ROUND(I553*H553,2)</f>
        <v>0</v>
      </c>
      <c r="BL553" s="17" t="s">
        <v>235</v>
      </c>
      <c r="BM553" s="231" t="s">
        <v>692</v>
      </c>
    </row>
    <row r="554" s="13" customFormat="1">
      <c r="A554" s="13"/>
      <c r="B554" s="233"/>
      <c r="C554" s="234"/>
      <c r="D554" s="235" t="s">
        <v>148</v>
      </c>
      <c r="E554" s="236" t="s">
        <v>1</v>
      </c>
      <c r="F554" s="237" t="s">
        <v>375</v>
      </c>
      <c r="G554" s="234"/>
      <c r="H554" s="236" t="s">
        <v>1</v>
      </c>
      <c r="I554" s="238"/>
      <c r="J554" s="234"/>
      <c r="K554" s="234"/>
      <c r="L554" s="239"/>
      <c r="M554" s="240"/>
      <c r="N554" s="241"/>
      <c r="O554" s="241"/>
      <c r="P554" s="241"/>
      <c r="Q554" s="241"/>
      <c r="R554" s="241"/>
      <c r="S554" s="241"/>
      <c r="T554" s="242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3" t="s">
        <v>148</v>
      </c>
      <c r="AU554" s="243" t="s">
        <v>87</v>
      </c>
      <c r="AV554" s="13" t="s">
        <v>85</v>
      </c>
      <c r="AW554" s="13" t="s">
        <v>33</v>
      </c>
      <c r="AX554" s="13" t="s">
        <v>77</v>
      </c>
      <c r="AY554" s="243" t="s">
        <v>139</v>
      </c>
    </row>
    <row r="555" s="14" customFormat="1">
      <c r="A555" s="14"/>
      <c r="B555" s="244"/>
      <c r="C555" s="245"/>
      <c r="D555" s="235" t="s">
        <v>148</v>
      </c>
      <c r="E555" s="246" t="s">
        <v>1</v>
      </c>
      <c r="F555" s="247" t="s">
        <v>693</v>
      </c>
      <c r="G555" s="245"/>
      <c r="H555" s="248">
        <v>4.5</v>
      </c>
      <c r="I555" s="249"/>
      <c r="J555" s="245"/>
      <c r="K555" s="245"/>
      <c r="L555" s="250"/>
      <c r="M555" s="251"/>
      <c r="N555" s="252"/>
      <c r="O555" s="252"/>
      <c r="P555" s="252"/>
      <c r="Q555" s="252"/>
      <c r="R555" s="252"/>
      <c r="S555" s="252"/>
      <c r="T555" s="253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4" t="s">
        <v>148</v>
      </c>
      <c r="AU555" s="254" t="s">
        <v>87</v>
      </c>
      <c r="AV555" s="14" t="s">
        <v>87</v>
      </c>
      <c r="AW555" s="14" t="s">
        <v>33</v>
      </c>
      <c r="AX555" s="14" t="s">
        <v>85</v>
      </c>
      <c r="AY555" s="254" t="s">
        <v>139</v>
      </c>
    </row>
    <row r="556" s="2" customFormat="1" ht="16.5" customHeight="1">
      <c r="A556" s="38"/>
      <c r="B556" s="39"/>
      <c r="C556" s="219" t="s">
        <v>694</v>
      </c>
      <c r="D556" s="219" t="s">
        <v>142</v>
      </c>
      <c r="E556" s="220" t="s">
        <v>695</v>
      </c>
      <c r="F556" s="221" t="s">
        <v>696</v>
      </c>
      <c r="G556" s="222" t="s">
        <v>312</v>
      </c>
      <c r="H556" s="223">
        <v>3.6000000000000001</v>
      </c>
      <c r="I556" s="224"/>
      <c r="J556" s="225">
        <f>ROUND(I556*H556,2)</f>
        <v>0</v>
      </c>
      <c r="K556" s="226"/>
      <c r="L556" s="44"/>
      <c r="M556" s="227" t="s">
        <v>1</v>
      </c>
      <c r="N556" s="228" t="s">
        <v>42</v>
      </c>
      <c r="O556" s="91"/>
      <c r="P556" s="229">
        <f>O556*H556</f>
        <v>0</v>
      </c>
      <c r="Q556" s="229">
        <v>0</v>
      </c>
      <c r="R556" s="229">
        <f>Q556*H556</f>
        <v>0</v>
      </c>
      <c r="S556" s="229">
        <v>0</v>
      </c>
      <c r="T556" s="230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31" t="s">
        <v>235</v>
      </c>
      <c r="AT556" s="231" t="s">
        <v>142</v>
      </c>
      <c r="AU556" s="231" t="s">
        <v>87</v>
      </c>
      <c r="AY556" s="17" t="s">
        <v>139</v>
      </c>
      <c r="BE556" s="232">
        <f>IF(N556="základní",J556,0)</f>
        <v>0</v>
      </c>
      <c r="BF556" s="232">
        <f>IF(N556="snížená",J556,0)</f>
        <v>0</v>
      </c>
      <c r="BG556" s="232">
        <f>IF(N556="zákl. přenesená",J556,0)</f>
        <v>0</v>
      </c>
      <c r="BH556" s="232">
        <f>IF(N556="sníž. přenesená",J556,0)</f>
        <v>0</v>
      </c>
      <c r="BI556" s="232">
        <f>IF(N556="nulová",J556,0)</f>
        <v>0</v>
      </c>
      <c r="BJ556" s="17" t="s">
        <v>85</v>
      </c>
      <c r="BK556" s="232">
        <f>ROUND(I556*H556,2)</f>
        <v>0</v>
      </c>
      <c r="BL556" s="17" t="s">
        <v>235</v>
      </c>
      <c r="BM556" s="231" t="s">
        <v>697</v>
      </c>
    </row>
    <row r="557" s="13" customFormat="1">
      <c r="A557" s="13"/>
      <c r="B557" s="233"/>
      <c r="C557" s="234"/>
      <c r="D557" s="235" t="s">
        <v>148</v>
      </c>
      <c r="E557" s="236" t="s">
        <v>1</v>
      </c>
      <c r="F557" s="237" t="s">
        <v>375</v>
      </c>
      <c r="G557" s="234"/>
      <c r="H557" s="236" t="s">
        <v>1</v>
      </c>
      <c r="I557" s="238"/>
      <c r="J557" s="234"/>
      <c r="K557" s="234"/>
      <c r="L557" s="239"/>
      <c r="M557" s="240"/>
      <c r="N557" s="241"/>
      <c r="O557" s="241"/>
      <c r="P557" s="241"/>
      <c r="Q557" s="241"/>
      <c r="R557" s="241"/>
      <c r="S557" s="241"/>
      <c r="T557" s="24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3" t="s">
        <v>148</v>
      </c>
      <c r="AU557" s="243" t="s">
        <v>87</v>
      </c>
      <c r="AV557" s="13" t="s">
        <v>85</v>
      </c>
      <c r="AW557" s="13" t="s">
        <v>33</v>
      </c>
      <c r="AX557" s="13" t="s">
        <v>77</v>
      </c>
      <c r="AY557" s="243" t="s">
        <v>139</v>
      </c>
    </row>
    <row r="558" s="14" customFormat="1">
      <c r="A558" s="14"/>
      <c r="B558" s="244"/>
      <c r="C558" s="245"/>
      <c r="D558" s="235" t="s">
        <v>148</v>
      </c>
      <c r="E558" s="246" t="s">
        <v>1</v>
      </c>
      <c r="F558" s="247" t="s">
        <v>698</v>
      </c>
      <c r="G558" s="245"/>
      <c r="H558" s="248">
        <v>3.6000000000000001</v>
      </c>
      <c r="I558" s="249"/>
      <c r="J558" s="245"/>
      <c r="K558" s="245"/>
      <c r="L558" s="250"/>
      <c r="M558" s="251"/>
      <c r="N558" s="252"/>
      <c r="O558" s="252"/>
      <c r="P558" s="252"/>
      <c r="Q558" s="252"/>
      <c r="R558" s="252"/>
      <c r="S558" s="252"/>
      <c r="T558" s="25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4" t="s">
        <v>148</v>
      </c>
      <c r="AU558" s="254" t="s">
        <v>87</v>
      </c>
      <c r="AV558" s="14" t="s">
        <v>87</v>
      </c>
      <c r="AW558" s="14" t="s">
        <v>33</v>
      </c>
      <c r="AX558" s="14" t="s">
        <v>85</v>
      </c>
      <c r="AY558" s="254" t="s">
        <v>139</v>
      </c>
    </row>
    <row r="559" s="2" customFormat="1" ht="16.5" customHeight="1">
      <c r="A559" s="38"/>
      <c r="B559" s="39"/>
      <c r="C559" s="219" t="s">
        <v>699</v>
      </c>
      <c r="D559" s="219" t="s">
        <v>142</v>
      </c>
      <c r="E559" s="220" t="s">
        <v>700</v>
      </c>
      <c r="F559" s="221" t="s">
        <v>701</v>
      </c>
      <c r="G559" s="222" t="s">
        <v>200</v>
      </c>
      <c r="H559" s="223">
        <v>4.3150000000000004</v>
      </c>
      <c r="I559" s="224"/>
      <c r="J559" s="225">
        <f>ROUND(I559*H559,2)</f>
        <v>0</v>
      </c>
      <c r="K559" s="226"/>
      <c r="L559" s="44"/>
      <c r="M559" s="227" t="s">
        <v>1</v>
      </c>
      <c r="N559" s="228" t="s">
        <v>42</v>
      </c>
      <c r="O559" s="91"/>
      <c r="P559" s="229">
        <f>O559*H559</f>
        <v>0</v>
      </c>
      <c r="Q559" s="229">
        <v>5.0000000000000002E-05</v>
      </c>
      <c r="R559" s="229">
        <f>Q559*H559</f>
        <v>0.00021575000000000004</v>
      </c>
      <c r="S559" s="229">
        <v>0</v>
      </c>
      <c r="T559" s="230">
        <f>S559*H559</f>
        <v>0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31" t="s">
        <v>235</v>
      </c>
      <c r="AT559" s="231" t="s">
        <v>142</v>
      </c>
      <c r="AU559" s="231" t="s">
        <v>87</v>
      </c>
      <c r="AY559" s="17" t="s">
        <v>139</v>
      </c>
      <c r="BE559" s="232">
        <f>IF(N559="základní",J559,0)</f>
        <v>0</v>
      </c>
      <c r="BF559" s="232">
        <f>IF(N559="snížená",J559,0)</f>
        <v>0</v>
      </c>
      <c r="BG559" s="232">
        <f>IF(N559="zákl. přenesená",J559,0)</f>
        <v>0</v>
      </c>
      <c r="BH559" s="232">
        <f>IF(N559="sníž. přenesená",J559,0)</f>
        <v>0</v>
      </c>
      <c r="BI559" s="232">
        <f>IF(N559="nulová",J559,0)</f>
        <v>0</v>
      </c>
      <c r="BJ559" s="17" t="s">
        <v>85</v>
      </c>
      <c r="BK559" s="232">
        <f>ROUND(I559*H559,2)</f>
        <v>0</v>
      </c>
      <c r="BL559" s="17" t="s">
        <v>235</v>
      </c>
      <c r="BM559" s="231" t="s">
        <v>702</v>
      </c>
    </row>
    <row r="560" s="13" customFormat="1">
      <c r="A560" s="13"/>
      <c r="B560" s="233"/>
      <c r="C560" s="234"/>
      <c r="D560" s="235" t="s">
        <v>148</v>
      </c>
      <c r="E560" s="236" t="s">
        <v>1</v>
      </c>
      <c r="F560" s="237" t="s">
        <v>373</v>
      </c>
      <c r="G560" s="234"/>
      <c r="H560" s="236" t="s">
        <v>1</v>
      </c>
      <c r="I560" s="238"/>
      <c r="J560" s="234"/>
      <c r="K560" s="234"/>
      <c r="L560" s="239"/>
      <c r="M560" s="240"/>
      <c r="N560" s="241"/>
      <c r="O560" s="241"/>
      <c r="P560" s="241"/>
      <c r="Q560" s="241"/>
      <c r="R560" s="241"/>
      <c r="S560" s="241"/>
      <c r="T560" s="242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3" t="s">
        <v>148</v>
      </c>
      <c r="AU560" s="243" t="s">
        <v>87</v>
      </c>
      <c r="AV560" s="13" t="s">
        <v>85</v>
      </c>
      <c r="AW560" s="13" t="s">
        <v>33</v>
      </c>
      <c r="AX560" s="13" t="s">
        <v>77</v>
      </c>
      <c r="AY560" s="243" t="s">
        <v>139</v>
      </c>
    </row>
    <row r="561" s="14" customFormat="1">
      <c r="A561" s="14"/>
      <c r="B561" s="244"/>
      <c r="C561" s="245"/>
      <c r="D561" s="235" t="s">
        <v>148</v>
      </c>
      <c r="E561" s="246" t="s">
        <v>1</v>
      </c>
      <c r="F561" s="247" t="s">
        <v>374</v>
      </c>
      <c r="G561" s="245"/>
      <c r="H561" s="248">
        <v>3.1000000000000001</v>
      </c>
      <c r="I561" s="249"/>
      <c r="J561" s="245"/>
      <c r="K561" s="245"/>
      <c r="L561" s="250"/>
      <c r="M561" s="251"/>
      <c r="N561" s="252"/>
      <c r="O561" s="252"/>
      <c r="P561" s="252"/>
      <c r="Q561" s="252"/>
      <c r="R561" s="252"/>
      <c r="S561" s="252"/>
      <c r="T561" s="253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4" t="s">
        <v>148</v>
      </c>
      <c r="AU561" s="254" t="s">
        <v>87</v>
      </c>
      <c r="AV561" s="14" t="s">
        <v>87</v>
      </c>
      <c r="AW561" s="14" t="s">
        <v>33</v>
      </c>
      <c r="AX561" s="14" t="s">
        <v>77</v>
      </c>
      <c r="AY561" s="254" t="s">
        <v>139</v>
      </c>
    </row>
    <row r="562" s="13" customFormat="1">
      <c r="A562" s="13"/>
      <c r="B562" s="233"/>
      <c r="C562" s="234"/>
      <c r="D562" s="235" t="s">
        <v>148</v>
      </c>
      <c r="E562" s="236" t="s">
        <v>1</v>
      </c>
      <c r="F562" s="237" t="s">
        <v>375</v>
      </c>
      <c r="G562" s="234"/>
      <c r="H562" s="236" t="s">
        <v>1</v>
      </c>
      <c r="I562" s="238"/>
      <c r="J562" s="234"/>
      <c r="K562" s="234"/>
      <c r="L562" s="239"/>
      <c r="M562" s="240"/>
      <c r="N562" s="241"/>
      <c r="O562" s="241"/>
      <c r="P562" s="241"/>
      <c r="Q562" s="241"/>
      <c r="R562" s="241"/>
      <c r="S562" s="241"/>
      <c r="T562" s="24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3" t="s">
        <v>148</v>
      </c>
      <c r="AU562" s="243" t="s">
        <v>87</v>
      </c>
      <c r="AV562" s="13" t="s">
        <v>85</v>
      </c>
      <c r="AW562" s="13" t="s">
        <v>33</v>
      </c>
      <c r="AX562" s="13" t="s">
        <v>77</v>
      </c>
      <c r="AY562" s="243" t="s">
        <v>139</v>
      </c>
    </row>
    <row r="563" s="14" customFormat="1">
      <c r="A563" s="14"/>
      <c r="B563" s="244"/>
      <c r="C563" s="245"/>
      <c r="D563" s="235" t="s">
        <v>148</v>
      </c>
      <c r="E563" s="246" t="s">
        <v>1</v>
      </c>
      <c r="F563" s="247" t="s">
        <v>376</v>
      </c>
      <c r="G563" s="245"/>
      <c r="H563" s="248">
        <v>1.2150000000000001</v>
      </c>
      <c r="I563" s="249"/>
      <c r="J563" s="245"/>
      <c r="K563" s="245"/>
      <c r="L563" s="250"/>
      <c r="M563" s="251"/>
      <c r="N563" s="252"/>
      <c r="O563" s="252"/>
      <c r="P563" s="252"/>
      <c r="Q563" s="252"/>
      <c r="R563" s="252"/>
      <c r="S563" s="252"/>
      <c r="T563" s="25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4" t="s">
        <v>148</v>
      </c>
      <c r="AU563" s="254" t="s">
        <v>87</v>
      </c>
      <c r="AV563" s="14" t="s">
        <v>87</v>
      </c>
      <c r="AW563" s="14" t="s">
        <v>33</v>
      </c>
      <c r="AX563" s="14" t="s">
        <v>77</v>
      </c>
      <c r="AY563" s="254" t="s">
        <v>139</v>
      </c>
    </row>
    <row r="564" s="15" customFormat="1">
      <c r="A564" s="15"/>
      <c r="B564" s="255"/>
      <c r="C564" s="256"/>
      <c r="D564" s="235" t="s">
        <v>148</v>
      </c>
      <c r="E564" s="257" t="s">
        <v>1</v>
      </c>
      <c r="F564" s="258" t="s">
        <v>151</v>
      </c>
      <c r="G564" s="256"/>
      <c r="H564" s="259">
        <v>4.3150000000000004</v>
      </c>
      <c r="I564" s="260"/>
      <c r="J564" s="256"/>
      <c r="K564" s="256"/>
      <c r="L564" s="261"/>
      <c r="M564" s="262"/>
      <c r="N564" s="263"/>
      <c r="O564" s="263"/>
      <c r="P564" s="263"/>
      <c r="Q564" s="263"/>
      <c r="R564" s="263"/>
      <c r="S564" s="263"/>
      <c r="T564" s="264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5" t="s">
        <v>148</v>
      </c>
      <c r="AU564" s="265" t="s">
        <v>87</v>
      </c>
      <c r="AV564" s="15" t="s">
        <v>146</v>
      </c>
      <c r="AW564" s="15" t="s">
        <v>33</v>
      </c>
      <c r="AX564" s="15" t="s">
        <v>85</v>
      </c>
      <c r="AY564" s="265" t="s">
        <v>139</v>
      </c>
    </row>
    <row r="565" s="2" customFormat="1" ht="16.5" customHeight="1">
      <c r="A565" s="38"/>
      <c r="B565" s="39"/>
      <c r="C565" s="219" t="s">
        <v>703</v>
      </c>
      <c r="D565" s="219" t="s">
        <v>142</v>
      </c>
      <c r="E565" s="220" t="s">
        <v>704</v>
      </c>
      <c r="F565" s="221" t="s">
        <v>705</v>
      </c>
      <c r="G565" s="222" t="s">
        <v>435</v>
      </c>
      <c r="H565" s="281"/>
      <c r="I565" s="224"/>
      <c r="J565" s="225">
        <f>ROUND(I565*H565,2)</f>
        <v>0</v>
      </c>
      <c r="K565" s="226"/>
      <c r="L565" s="44"/>
      <c r="M565" s="227" t="s">
        <v>1</v>
      </c>
      <c r="N565" s="228" t="s">
        <v>42</v>
      </c>
      <c r="O565" s="91"/>
      <c r="P565" s="229">
        <f>O565*H565</f>
        <v>0</v>
      </c>
      <c r="Q565" s="229">
        <v>0</v>
      </c>
      <c r="R565" s="229">
        <f>Q565*H565</f>
        <v>0</v>
      </c>
      <c r="S565" s="229">
        <v>0</v>
      </c>
      <c r="T565" s="230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1" t="s">
        <v>235</v>
      </c>
      <c r="AT565" s="231" t="s">
        <v>142</v>
      </c>
      <c r="AU565" s="231" t="s">
        <v>87</v>
      </c>
      <c r="AY565" s="17" t="s">
        <v>139</v>
      </c>
      <c r="BE565" s="232">
        <f>IF(N565="základní",J565,0)</f>
        <v>0</v>
      </c>
      <c r="BF565" s="232">
        <f>IF(N565="snížená",J565,0)</f>
        <v>0</v>
      </c>
      <c r="BG565" s="232">
        <f>IF(N565="zákl. přenesená",J565,0)</f>
        <v>0</v>
      </c>
      <c r="BH565" s="232">
        <f>IF(N565="sníž. přenesená",J565,0)</f>
        <v>0</v>
      </c>
      <c r="BI565" s="232">
        <f>IF(N565="nulová",J565,0)</f>
        <v>0</v>
      </c>
      <c r="BJ565" s="17" t="s">
        <v>85</v>
      </c>
      <c r="BK565" s="232">
        <f>ROUND(I565*H565,2)</f>
        <v>0</v>
      </c>
      <c r="BL565" s="17" t="s">
        <v>235</v>
      </c>
      <c r="BM565" s="231" t="s">
        <v>706</v>
      </c>
    </row>
    <row r="566" s="12" customFormat="1" ht="22.8" customHeight="1">
      <c r="A566" s="12"/>
      <c r="B566" s="203"/>
      <c r="C566" s="204"/>
      <c r="D566" s="205" t="s">
        <v>76</v>
      </c>
      <c r="E566" s="217" t="s">
        <v>707</v>
      </c>
      <c r="F566" s="217" t="s">
        <v>708</v>
      </c>
      <c r="G566" s="204"/>
      <c r="H566" s="204"/>
      <c r="I566" s="207"/>
      <c r="J566" s="218">
        <f>BK566</f>
        <v>0</v>
      </c>
      <c r="K566" s="204"/>
      <c r="L566" s="209"/>
      <c r="M566" s="210"/>
      <c r="N566" s="211"/>
      <c r="O566" s="211"/>
      <c r="P566" s="212">
        <f>SUM(P567:P634)</f>
        <v>0</v>
      </c>
      <c r="Q566" s="211"/>
      <c r="R566" s="212">
        <f>SUM(R567:R634)</f>
        <v>0.30414636000000006</v>
      </c>
      <c r="S566" s="211"/>
      <c r="T566" s="213">
        <f>SUM(T567:T634)</f>
        <v>0.062297910000000005</v>
      </c>
      <c r="U566" s="12"/>
      <c r="V566" s="12"/>
      <c r="W566" s="12"/>
      <c r="X566" s="12"/>
      <c r="Y566" s="12"/>
      <c r="Z566" s="12"/>
      <c r="AA566" s="12"/>
      <c r="AB566" s="12"/>
      <c r="AC566" s="12"/>
      <c r="AD566" s="12"/>
      <c r="AE566" s="12"/>
      <c r="AR566" s="214" t="s">
        <v>87</v>
      </c>
      <c r="AT566" s="215" t="s">
        <v>76</v>
      </c>
      <c r="AU566" s="215" t="s">
        <v>85</v>
      </c>
      <c r="AY566" s="214" t="s">
        <v>139</v>
      </c>
      <c r="BK566" s="216">
        <f>SUM(BK567:BK634)</f>
        <v>0</v>
      </c>
    </row>
    <row r="567" s="2" customFormat="1" ht="16.5" customHeight="1">
      <c r="A567" s="38"/>
      <c r="B567" s="39"/>
      <c r="C567" s="219" t="s">
        <v>709</v>
      </c>
      <c r="D567" s="219" t="s">
        <v>142</v>
      </c>
      <c r="E567" s="220" t="s">
        <v>710</v>
      </c>
      <c r="F567" s="221" t="s">
        <v>711</v>
      </c>
      <c r="G567" s="222" t="s">
        <v>200</v>
      </c>
      <c r="H567" s="223">
        <v>200.96100000000001</v>
      </c>
      <c r="I567" s="224"/>
      <c r="J567" s="225">
        <f>ROUND(I567*H567,2)</f>
        <v>0</v>
      </c>
      <c r="K567" s="226"/>
      <c r="L567" s="44"/>
      <c r="M567" s="227" t="s">
        <v>1</v>
      </c>
      <c r="N567" s="228" t="s">
        <v>42</v>
      </c>
      <c r="O567" s="91"/>
      <c r="P567" s="229">
        <f>O567*H567</f>
        <v>0</v>
      </c>
      <c r="Q567" s="229">
        <v>0.001</v>
      </c>
      <c r="R567" s="229">
        <f>Q567*H567</f>
        <v>0.20096100000000003</v>
      </c>
      <c r="S567" s="229">
        <v>0.00031</v>
      </c>
      <c r="T567" s="230">
        <f>S567*H567</f>
        <v>0.062297910000000005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31" t="s">
        <v>235</v>
      </c>
      <c r="AT567" s="231" t="s">
        <v>142</v>
      </c>
      <c r="AU567" s="231" t="s">
        <v>87</v>
      </c>
      <c r="AY567" s="17" t="s">
        <v>139</v>
      </c>
      <c r="BE567" s="232">
        <f>IF(N567="základní",J567,0)</f>
        <v>0</v>
      </c>
      <c r="BF567" s="232">
        <f>IF(N567="snížená",J567,0)</f>
        <v>0</v>
      </c>
      <c r="BG567" s="232">
        <f>IF(N567="zákl. přenesená",J567,0)</f>
        <v>0</v>
      </c>
      <c r="BH567" s="232">
        <f>IF(N567="sníž. přenesená",J567,0)</f>
        <v>0</v>
      </c>
      <c r="BI567" s="232">
        <f>IF(N567="nulová",J567,0)</f>
        <v>0</v>
      </c>
      <c r="BJ567" s="17" t="s">
        <v>85</v>
      </c>
      <c r="BK567" s="232">
        <f>ROUND(I567*H567,2)</f>
        <v>0</v>
      </c>
      <c r="BL567" s="17" t="s">
        <v>235</v>
      </c>
      <c r="BM567" s="231" t="s">
        <v>712</v>
      </c>
    </row>
    <row r="568" s="13" customFormat="1">
      <c r="A568" s="13"/>
      <c r="B568" s="233"/>
      <c r="C568" s="234"/>
      <c r="D568" s="235" t="s">
        <v>148</v>
      </c>
      <c r="E568" s="236" t="s">
        <v>1</v>
      </c>
      <c r="F568" s="237" t="s">
        <v>592</v>
      </c>
      <c r="G568" s="234"/>
      <c r="H568" s="236" t="s">
        <v>1</v>
      </c>
      <c r="I568" s="238"/>
      <c r="J568" s="234"/>
      <c r="K568" s="234"/>
      <c r="L568" s="239"/>
      <c r="M568" s="240"/>
      <c r="N568" s="241"/>
      <c r="O568" s="241"/>
      <c r="P568" s="241"/>
      <c r="Q568" s="241"/>
      <c r="R568" s="241"/>
      <c r="S568" s="241"/>
      <c r="T568" s="24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3" t="s">
        <v>148</v>
      </c>
      <c r="AU568" s="243" t="s">
        <v>87</v>
      </c>
      <c r="AV568" s="13" t="s">
        <v>85</v>
      </c>
      <c r="AW568" s="13" t="s">
        <v>33</v>
      </c>
      <c r="AX568" s="13" t="s">
        <v>77</v>
      </c>
      <c r="AY568" s="243" t="s">
        <v>139</v>
      </c>
    </row>
    <row r="569" s="14" customFormat="1">
      <c r="A569" s="14"/>
      <c r="B569" s="244"/>
      <c r="C569" s="245"/>
      <c r="D569" s="235" t="s">
        <v>148</v>
      </c>
      <c r="E569" s="246" t="s">
        <v>1</v>
      </c>
      <c r="F569" s="247" t="s">
        <v>713</v>
      </c>
      <c r="G569" s="245"/>
      <c r="H569" s="248">
        <v>123.572</v>
      </c>
      <c r="I569" s="249"/>
      <c r="J569" s="245"/>
      <c r="K569" s="245"/>
      <c r="L569" s="250"/>
      <c r="M569" s="251"/>
      <c r="N569" s="252"/>
      <c r="O569" s="252"/>
      <c r="P569" s="252"/>
      <c r="Q569" s="252"/>
      <c r="R569" s="252"/>
      <c r="S569" s="252"/>
      <c r="T569" s="25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4" t="s">
        <v>148</v>
      </c>
      <c r="AU569" s="254" t="s">
        <v>87</v>
      </c>
      <c r="AV569" s="14" t="s">
        <v>87</v>
      </c>
      <c r="AW569" s="14" t="s">
        <v>33</v>
      </c>
      <c r="AX569" s="14" t="s">
        <v>77</v>
      </c>
      <c r="AY569" s="254" t="s">
        <v>139</v>
      </c>
    </row>
    <row r="570" s="13" customFormat="1">
      <c r="A570" s="13"/>
      <c r="B570" s="233"/>
      <c r="C570" s="234"/>
      <c r="D570" s="235" t="s">
        <v>148</v>
      </c>
      <c r="E570" s="236" t="s">
        <v>1</v>
      </c>
      <c r="F570" s="237" t="s">
        <v>202</v>
      </c>
      <c r="G570" s="234"/>
      <c r="H570" s="236" t="s">
        <v>1</v>
      </c>
      <c r="I570" s="238"/>
      <c r="J570" s="234"/>
      <c r="K570" s="234"/>
      <c r="L570" s="239"/>
      <c r="M570" s="240"/>
      <c r="N570" s="241"/>
      <c r="O570" s="241"/>
      <c r="P570" s="241"/>
      <c r="Q570" s="241"/>
      <c r="R570" s="241"/>
      <c r="S570" s="241"/>
      <c r="T570" s="242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3" t="s">
        <v>148</v>
      </c>
      <c r="AU570" s="243" t="s">
        <v>87</v>
      </c>
      <c r="AV570" s="13" t="s">
        <v>85</v>
      </c>
      <c r="AW570" s="13" t="s">
        <v>33</v>
      </c>
      <c r="AX570" s="13" t="s">
        <v>77</v>
      </c>
      <c r="AY570" s="243" t="s">
        <v>139</v>
      </c>
    </row>
    <row r="571" s="14" customFormat="1">
      <c r="A571" s="14"/>
      <c r="B571" s="244"/>
      <c r="C571" s="245"/>
      <c r="D571" s="235" t="s">
        <v>148</v>
      </c>
      <c r="E571" s="246" t="s">
        <v>1</v>
      </c>
      <c r="F571" s="247" t="s">
        <v>714</v>
      </c>
      <c r="G571" s="245"/>
      <c r="H571" s="248">
        <v>7.1500000000000004</v>
      </c>
      <c r="I571" s="249"/>
      <c r="J571" s="245"/>
      <c r="K571" s="245"/>
      <c r="L571" s="250"/>
      <c r="M571" s="251"/>
      <c r="N571" s="252"/>
      <c r="O571" s="252"/>
      <c r="P571" s="252"/>
      <c r="Q571" s="252"/>
      <c r="R571" s="252"/>
      <c r="S571" s="252"/>
      <c r="T571" s="25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4" t="s">
        <v>148</v>
      </c>
      <c r="AU571" s="254" t="s">
        <v>87</v>
      </c>
      <c r="AV571" s="14" t="s">
        <v>87</v>
      </c>
      <c r="AW571" s="14" t="s">
        <v>33</v>
      </c>
      <c r="AX571" s="14" t="s">
        <v>77</v>
      </c>
      <c r="AY571" s="254" t="s">
        <v>139</v>
      </c>
    </row>
    <row r="572" s="13" customFormat="1">
      <c r="A572" s="13"/>
      <c r="B572" s="233"/>
      <c r="C572" s="234"/>
      <c r="D572" s="235" t="s">
        <v>148</v>
      </c>
      <c r="E572" s="236" t="s">
        <v>1</v>
      </c>
      <c r="F572" s="237" t="s">
        <v>715</v>
      </c>
      <c r="G572" s="234"/>
      <c r="H572" s="236" t="s">
        <v>1</v>
      </c>
      <c r="I572" s="238"/>
      <c r="J572" s="234"/>
      <c r="K572" s="234"/>
      <c r="L572" s="239"/>
      <c r="M572" s="240"/>
      <c r="N572" s="241"/>
      <c r="O572" s="241"/>
      <c r="P572" s="241"/>
      <c r="Q572" s="241"/>
      <c r="R572" s="241"/>
      <c r="S572" s="241"/>
      <c r="T572" s="24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3" t="s">
        <v>148</v>
      </c>
      <c r="AU572" s="243" t="s">
        <v>87</v>
      </c>
      <c r="AV572" s="13" t="s">
        <v>85</v>
      </c>
      <c r="AW572" s="13" t="s">
        <v>33</v>
      </c>
      <c r="AX572" s="13" t="s">
        <v>77</v>
      </c>
      <c r="AY572" s="243" t="s">
        <v>139</v>
      </c>
    </row>
    <row r="573" s="14" customFormat="1">
      <c r="A573" s="14"/>
      <c r="B573" s="244"/>
      <c r="C573" s="245"/>
      <c r="D573" s="235" t="s">
        <v>148</v>
      </c>
      <c r="E573" s="246" t="s">
        <v>1</v>
      </c>
      <c r="F573" s="247" t="s">
        <v>716</v>
      </c>
      <c r="G573" s="245"/>
      <c r="H573" s="248">
        <v>18.370000000000001</v>
      </c>
      <c r="I573" s="249"/>
      <c r="J573" s="245"/>
      <c r="K573" s="245"/>
      <c r="L573" s="250"/>
      <c r="M573" s="251"/>
      <c r="N573" s="252"/>
      <c r="O573" s="252"/>
      <c r="P573" s="252"/>
      <c r="Q573" s="252"/>
      <c r="R573" s="252"/>
      <c r="S573" s="252"/>
      <c r="T573" s="25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4" t="s">
        <v>148</v>
      </c>
      <c r="AU573" s="254" t="s">
        <v>87</v>
      </c>
      <c r="AV573" s="14" t="s">
        <v>87</v>
      </c>
      <c r="AW573" s="14" t="s">
        <v>33</v>
      </c>
      <c r="AX573" s="14" t="s">
        <v>77</v>
      </c>
      <c r="AY573" s="254" t="s">
        <v>139</v>
      </c>
    </row>
    <row r="574" s="13" customFormat="1">
      <c r="A574" s="13"/>
      <c r="B574" s="233"/>
      <c r="C574" s="234"/>
      <c r="D574" s="235" t="s">
        <v>148</v>
      </c>
      <c r="E574" s="236" t="s">
        <v>1</v>
      </c>
      <c r="F574" s="237" t="s">
        <v>717</v>
      </c>
      <c r="G574" s="234"/>
      <c r="H574" s="236" t="s">
        <v>1</v>
      </c>
      <c r="I574" s="238"/>
      <c r="J574" s="234"/>
      <c r="K574" s="234"/>
      <c r="L574" s="239"/>
      <c r="M574" s="240"/>
      <c r="N574" s="241"/>
      <c r="O574" s="241"/>
      <c r="P574" s="241"/>
      <c r="Q574" s="241"/>
      <c r="R574" s="241"/>
      <c r="S574" s="241"/>
      <c r="T574" s="24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43" t="s">
        <v>148</v>
      </c>
      <c r="AU574" s="243" t="s">
        <v>87</v>
      </c>
      <c r="AV574" s="13" t="s">
        <v>85</v>
      </c>
      <c r="AW574" s="13" t="s">
        <v>33</v>
      </c>
      <c r="AX574" s="13" t="s">
        <v>77</v>
      </c>
      <c r="AY574" s="243" t="s">
        <v>139</v>
      </c>
    </row>
    <row r="575" s="14" customFormat="1">
      <c r="A575" s="14"/>
      <c r="B575" s="244"/>
      <c r="C575" s="245"/>
      <c r="D575" s="235" t="s">
        <v>148</v>
      </c>
      <c r="E575" s="246" t="s">
        <v>1</v>
      </c>
      <c r="F575" s="247" t="s">
        <v>718</v>
      </c>
      <c r="G575" s="245"/>
      <c r="H575" s="248">
        <v>19.23</v>
      </c>
      <c r="I575" s="249"/>
      <c r="J575" s="245"/>
      <c r="K575" s="245"/>
      <c r="L575" s="250"/>
      <c r="M575" s="251"/>
      <c r="N575" s="252"/>
      <c r="O575" s="252"/>
      <c r="P575" s="252"/>
      <c r="Q575" s="252"/>
      <c r="R575" s="252"/>
      <c r="S575" s="252"/>
      <c r="T575" s="25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54" t="s">
        <v>148</v>
      </c>
      <c r="AU575" s="254" t="s">
        <v>87</v>
      </c>
      <c r="AV575" s="14" t="s">
        <v>87</v>
      </c>
      <c r="AW575" s="14" t="s">
        <v>33</v>
      </c>
      <c r="AX575" s="14" t="s">
        <v>77</v>
      </c>
      <c r="AY575" s="254" t="s">
        <v>139</v>
      </c>
    </row>
    <row r="576" s="13" customFormat="1">
      <c r="A576" s="13"/>
      <c r="B576" s="233"/>
      <c r="C576" s="234"/>
      <c r="D576" s="235" t="s">
        <v>148</v>
      </c>
      <c r="E576" s="236" t="s">
        <v>1</v>
      </c>
      <c r="F576" s="237" t="s">
        <v>251</v>
      </c>
      <c r="G576" s="234"/>
      <c r="H576" s="236" t="s">
        <v>1</v>
      </c>
      <c r="I576" s="238"/>
      <c r="J576" s="234"/>
      <c r="K576" s="234"/>
      <c r="L576" s="239"/>
      <c r="M576" s="240"/>
      <c r="N576" s="241"/>
      <c r="O576" s="241"/>
      <c r="P576" s="241"/>
      <c r="Q576" s="241"/>
      <c r="R576" s="241"/>
      <c r="S576" s="241"/>
      <c r="T576" s="242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3" t="s">
        <v>148</v>
      </c>
      <c r="AU576" s="243" t="s">
        <v>87</v>
      </c>
      <c r="AV576" s="13" t="s">
        <v>85</v>
      </c>
      <c r="AW576" s="13" t="s">
        <v>33</v>
      </c>
      <c r="AX576" s="13" t="s">
        <v>77</v>
      </c>
      <c r="AY576" s="243" t="s">
        <v>139</v>
      </c>
    </row>
    <row r="577" s="14" customFormat="1">
      <c r="A577" s="14"/>
      <c r="B577" s="244"/>
      <c r="C577" s="245"/>
      <c r="D577" s="235" t="s">
        <v>148</v>
      </c>
      <c r="E577" s="246" t="s">
        <v>1</v>
      </c>
      <c r="F577" s="247" t="s">
        <v>719</v>
      </c>
      <c r="G577" s="245"/>
      <c r="H577" s="248">
        <v>10.048</v>
      </c>
      <c r="I577" s="249"/>
      <c r="J577" s="245"/>
      <c r="K577" s="245"/>
      <c r="L577" s="250"/>
      <c r="M577" s="251"/>
      <c r="N577" s="252"/>
      <c r="O577" s="252"/>
      <c r="P577" s="252"/>
      <c r="Q577" s="252"/>
      <c r="R577" s="252"/>
      <c r="S577" s="252"/>
      <c r="T577" s="25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4" t="s">
        <v>148</v>
      </c>
      <c r="AU577" s="254" t="s">
        <v>87</v>
      </c>
      <c r="AV577" s="14" t="s">
        <v>87</v>
      </c>
      <c r="AW577" s="14" t="s">
        <v>33</v>
      </c>
      <c r="AX577" s="14" t="s">
        <v>77</v>
      </c>
      <c r="AY577" s="254" t="s">
        <v>139</v>
      </c>
    </row>
    <row r="578" s="13" customFormat="1">
      <c r="A578" s="13"/>
      <c r="B578" s="233"/>
      <c r="C578" s="234"/>
      <c r="D578" s="235" t="s">
        <v>148</v>
      </c>
      <c r="E578" s="236" t="s">
        <v>1</v>
      </c>
      <c r="F578" s="237" t="s">
        <v>720</v>
      </c>
      <c r="G578" s="234"/>
      <c r="H578" s="236" t="s">
        <v>1</v>
      </c>
      <c r="I578" s="238"/>
      <c r="J578" s="234"/>
      <c r="K578" s="234"/>
      <c r="L578" s="239"/>
      <c r="M578" s="240"/>
      <c r="N578" s="241"/>
      <c r="O578" s="241"/>
      <c r="P578" s="241"/>
      <c r="Q578" s="241"/>
      <c r="R578" s="241"/>
      <c r="S578" s="241"/>
      <c r="T578" s="24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3" t="s">
        <v>148</v>
      </c>
      <c r="AU578" s="243" t="s">
        <v>87</v>
      </c>
      <c r="AV578" s="13" t="s">
        <v>85</v>
      </c>
      <c r="AW578" s="13" t="s">
        <v>33</v>
      </c>
      <c r="AX578" s="13" t="s">
        <v>77</v>
      </c>
      <c r="AY578" s="243" t="s">
        <v>139</v>
      </c>
    </row>
    <row r="579" s="14" customFormat="1">
      <c r="A579" s="14"/>
      <c r="B579" s="244"/>
      <c r="C579" s="245"/>
      <c r="D579" s="235" t="s">
        <v>148</v>
      </c>
      <c r="E579" s="246" t="s">
        <v>1</v>
      </c>
      <c r="F579" s="247" t="s">
        <v>721</v>
      </c>
      <c r="G579" s="245"/>
      <c r="H579" s="248">
        <v>12.16</v>
      </c>
      <c r="I579" s="249"/>
      <c r="J579" s="245"/>
      <c r="K579" s="245"/>
      <c r="L579" s="250"/>
      <c r="M579" s="251"/>
      <c r="N579" s="252"/>
      <c r="O579" s="252"/>
      <c r="P579" s="252"/>
      <c r="Q579" s="252"/>
      <c r="R579" s="252"/>
      <c r="S579" s="252"/>
      <c r="T579" s="253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4" t="s">
        <v>148</v>
      </c>
      <c r="AU579" s="254" t="s">
        <v>87</v>
      </c>
      <c r="AV579" s="14" t="s">
        <v>87</v>
      </c>
      <c r="AW579" s="14" t="s">
        <v>33</v>
      </c>
      <c r="AX579" s="14" t="s">
        <v>77</v>
      </c>
      <c r="AY579" s="254" t="s">
        <v>139</v>
      </c>
    </row>
    <row r="580" s="13" customFormat="1">
      <c r="A580" s="13"/>
      <c r="B580" s="233"/>
      <c r="C580" s="234"/>
      <c r="D580" s="235" t="s">
        <v>148</v>
      </c>
      <c r="E580" s="236" t="s">
        <v>1</v>
      </c>
      <c r="F580" s="237" t="s">
        <v>510</v>
      </c>
      <c r="G580" s="234"/>
      <c r="H580" s="236" t="s">
        <v>1</v>
      </c>
      <c r="I580" s="238"/>
      <c r="J580" s="234"/>
      <c r="K580" s="234"/>
      <c r="L580" s="239"/>
      <c r="M580" s="240"/>
      <c r="N580" s="241"/>
      <c r="O580" s="241"/>
      <c r="P580" s="241"/>
      <c r="Q580" s="241"/>
      <c r="R580" s="241"/>
      <c r="S580" s="241"/>
      <c r="T580" s="242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3" t="s">
        <v>148</v>
      </c>
      <c r="AU580" s="243" t="s">
        <v>87</v>
      </c>
      <c r="AV580" s="13" t="s">
        <v>85</v>
      </c>
      <c r="AW580" s="13" t="s">
        <v>33</v>
      </c>
      <c r="AX580" s="13" t="s">
        <v>77</v>
      </c>
      <c r="AY580" s="243" t="s">
        <v>139</v>
      </c>
    </row>
    <row r="581" s="14" customFormat="1">
      <c r="A581" s="14"/>
      <c r="B581" s="244"/>
      <c r="C581" s="245"/>
      <c r="D581" s="235" t="s">
        <v>148</v>
      </c>
      <c r="E581" s="246" t="s">
        <v>1</v>
      </c>
      <c r="F581" s="247" t="s">
        <v>722</v>
      </c>
      <c r="G581" s="245"/>
      <c r="H581" s="248">
        <v>4.4199999999999999</v>
      </c>
      <c r="I581" s="249"/>
      <c r="J581" s="245"/>
      <c r="K581" s="245"/>
      <c r="L581" s="250"/>
      <c r="M581" s="251"/>
      <c r="N581" s="252"/>
      <c r="O581" s="252"/>
      <c r="P581" s="252"/>
      <c r="Q581" s="252"/>
      <c r="R581" s="252"/>
      <c r="S581" s="252"/>
      <c r="T581" s="25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4" t="s">
        <v>148</v>
      </c>
      <c r="AU581" s="254" t="s">
        <v>87</v>
      </c>
      <c r="AV581" s="14" t="s">
        <v>87</v>
      </c>
      <c r="AW581" s="14" t="s">
        <v>33</v>
      </c>
      <c r="AX581" s="14" t="s">
        <v>77</v>
      </c>
      <c r="AY581" s="254" t="s">
        <v>139</v>
      </c>
    </row>
    <row r="582" s="13" customFormat="1">
      <c r="A582" s="13"/>
      <c r="B582" s="233"/>
      <c r="C582" s="234"/>
      <c r="D582" s="235" t="s">
        <v>148</v>
      </c>
      <c r="E582" s="236" t="s">
        <v>1</v>
      </c>
      <c r="F582" s="237" t="s">
        <v>723</v>
      </c>
      <c r="G582" s="234"/>
      <c r="H582" s="236" t="s">
        <v>1</v>
      </c>
      <c r="I582" s="238"/>
      <c r="J582" s="234"/>
      <c r="K582" s="234"/>
      <c r="L582" s="239"/>
      <c r="M582" s="240"/>
      <c r="N582" s="241"/>
      <c r="O582" s="241"/>
      <c r="P582" s="241"/>
      <c r="Q582" s="241"/>
      <c r="R582" s="241"/>
      <c r="S582" s="241"/>
      <c r="T582" s="24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3" t="s">
        <v>148</v>
      </c>
      <c r="AU582" s="243" t="s">
        <v>87</v>
      </c>
      <c r="AV582" s="13" t="s">
        <v>85</v>
      </c>
      <c r="AW582" s="13" t="s">
        <v>33</v>
      </c>
      <c r="AX582" s="13" t="s">
        <v>77</v>
      </c>
      <c r="AY582" s="243" t="s">
        <v>139</v>
      </c>
    </row>
    <row r="583" s="14" customFormat="1">
      <c r="A583" s="14"/>
      <c r="B583" s="244"/>
      <c r="C583" s="245"/>
      <c r="D583" s="235" t="s">
        <v>148</v>
      </c>
      <c r="E583" s="246" t="s">
        <v>1</v>
      </c>
      <c r="F583" s="247" t="s">
        <v>724</v>
      </c>
      <c r="G583" s="245"/>
      <c r="H583" s="248">
        <v>1.6910000000000001</v>
      </c>
      <c r="I583" s="249"/>
      <c r="J583" s="245"/>
      <c r="K583" s="245"/>
      <c r="L583" s="250"/>
      <c r="M583" s="251"/>
      <c r="N583" s="252"/>
      <c r="O583" s="252"/>
      <c r="P583" s="252"/>
      <c r="Q583" s="252"/>
      <c r="R583" s="252"/>
      <c r="S583" s="252"/>
      <c r="T583" s="25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4" t="s">
        <v>148</v>
      </c>
      <c r="AU583" s="254" t="s">
        <v>87</v>
      </c>
      <c r="AV583" s="14" t="s">
        <v>87</v>
      </c>
      <c r="AW583" s="14" t="s">
        <v>33</v>
      </c>
      <c r="AX583" s="14" t="s">
        <v>77</v>
      </c>
      <c r="AY583" s="254" t="s">
        <v>139</v>
      </c>
    </row>
    <row r="584" s="13" customFormat="1">
      <c r="A584" s="13"/>
      <c r="B584" s="233"/>
      <c r="C584" s="234"/>
      <c r="D584" s="235" t="s">
        <v>148</v>
      </c>
      <c r="E584" s="236" t="s">
        <v>1</v>
      </c>
      <c r="F584" s="237" t="s">
        <v>375</v>
      </c>
      <c r="G584" s="234"/>
      <c r="H584" s="236" t="s">
        <v>1</v>
      </c>
      <c r="I584" s="238"/>
      <c r="J584" s="234"/>
      <c r="K584" s="234"/>
      <c r="L584" s="239"/>
      <c r="M584" s="240"/>
      <c r="N584" s="241"/>
      <c r="O584" s="241"/>
      <c r="P584" s="241"/>
      <c r="Q584" s="241"/>
      <c r="R584" s="241"/>
      <c r="S584" s="241"/>
      <c r="T584" s="24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3" t="s">
        <v>148</v>
      </c>
      <c r="AU584" s="243" t="s">
        <v>87</v>
      </c>
      <c r="AV584" s="13" t="s">
        <v>85</v>
      </c>
      <c r="AW584" s="13" t="s">
        <v>33</v>
      </c>
      <c r="AX584" s="13" t="s">
        <v>77</v>
      </c>
      <c r="AY584" s="243" t="s">
        <v>139</v>
      </c>
    </row>
    <row r="585" s="14" customFormat="1">
      <c r="A585" s="14"/>
      <c r="B585" s="244"/>
      <c r="C585" s="245"/>
      <c r="D585" s="235" t="s">
        <v>148</v>
      </c>
      <c r="E585" s="246" t="s">
        <v>1</v>
      </c>
      <c r="F585" s="247" t="s">
        <v>725</v>
      </c>
      <c r="G585" s="245"/>
      <c r="H585" s="248">
        <v>4.3200000000000003</v>
      </c>
      <c r="I585" s="249"/>
      <c r="J585" s="245"/>
      <c r="K585" s="245"/>
      <c r="L585" s="250"/>
      <c r="M585" s="251"/>
      <c r="N585" s="252"/>
      <c r="O585" s="252"/>
      <c r="P585" s="252"/>
      <c r="Q585" s="252"/>
      <c r="R585" s="252"/>
      <c r="S585" s="252"/>
      <c r="T585" s="253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4" t="s">
        <v>148</v>
      </c>
      <c r="AU585" s="254" t="s">
        <v>87</v>
      </c>
      <c r="AV585" s="14" t="s">
        <v>87</v>
      </c>
      <c r="AW585" s="14" t="s">
        <v>33</v>
      </c>
      <c r="AX585" s="14" t="s">
        <v>77</v>
      </c>
      <c r="AY585" s="254" t="s">
        <v>139</v>
      </c>
    </row>
    <row r="586" s="15" customFormat="1">
      <c r="A586" s="15"/>
      <c r="B586" s="255"/>
      <c r="C586" s="256"/>
      <c r="D586" s="235" t="s">
        <v>148</v>
      </c>
      <c r="E586" s="257" t="s">
        <v>1</v>
      </c>
      <c r="F586" s="258" t="s">
        <v>151</v>
      </c>
      <c r="G586" s="256"/>
      <c r="H586" s="259">
        <v>200.96100000000001</v>
      </c>
      <c r="I586" s="260"/>
      <c r="J586" s="256"/>
      <c r="K586" s="256"/>
      <c r="L586" s="261"/>
      <c r="M586" s="262"/>
      <c r="N586" s="263"/>
      <c r="O586" s="263"/>
      <c r="P586" s="263"/>
      <c r="Q586" s="263"/>
      <c r="R586" s="263"/>
      <c r="S586" s="263"/>
      <c r="T586" s="264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65" t="s">
        <v>148</v>
      </c>
      <c r="AU586" s="265" t="s">
        <v>87</v>
      </c>
      <c r="AV586" s="15" t="s">
        <v>146</v>
      </c>
      <c r="AW586" s="15" t="s">
        <v>33</v>
      </c>
      <c r="AX586" s="15" t="s">
        <v>85</v>
      </c>
      <c r="AY586" s="265" t="s">
        <v>139</v>
      </c>
    </row>
    <row r="587" s="2" customFormat="1" ht="16.5" customHeight="1">
      <c r="A587" s="38"/>
      <c r="B587" s="39"/>
      <c r="C587" s="219" t="s">
        <v>726</v>
      </c>
      <c r="D587" s="219" t="s">
        <v>142</v>
      </c>
      <c r="E587" s="220" t="s">
        <v>727</v>
      </c>
      <c r="F587" s="221" t="s">
        <v>728</v>
      </c>
      <c r="G587" s="222" t="s">
        <v>200</v>
      </c>
      <c r="H587" s="223">
        <v>224.316</v>
      </c>
      <c r="I587" s="224"/>
      <c r="J587" s="225">
        <f>ROUND(I587*H587,2)</f>
        <v>0</v>
      </c>
      <c r="K587" s="226"/>
      <c r="L587" s="44"/>
      <c r="M587" s="227" t="s">
        <v>1</v>
      </c>
      <c r="N587" s="228" t="s">
        <v>42</v>
      </c>
      <c r="O587" s="91"/>
      <c r="P587" s="229">
        <f>O587*H587</f>
        <v>0</v>
      </c>
      <c r="Q587" s="229">
        <v>0.00020000000000000001</v>
      </c>
      <c r="R587" s="229">
        <f>Q587*H587</f>
        <v>0.044863200000000006</v>
      </c>
      <c r="S587" s="229">
        <v>0</v>
      </c>
      <c r="T587" s="230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31" t="s">
        <v>235</v>
      </c>
      <c r="AT587" s="231" t="s">
        <v>142</v>
      </c>
      <c r="AU587" s="231" t="s">
        <v>87</v>
      </c>
      <c r="AY587" s="17" t="s">
        <v>139</v>
      </c>
      <c r="BE587" s="232">
        <f>IF(N587="základní",J587,0)</f>
        <v>0</v>
      </c>
      <c r="BF587" s="232">
        <f>IF(N587="snížená",J587,0)</f>
        <v>0</v>
      </c>
      <c r="BG587" s="232">
        <f>IF(N587="zákl. přenesená",J587,0)</f>
        <v>0</v>
      </c>
      <c r="BH587" s="232">
        <f>IF(N587="sníž. přenesená",J587,0)</f>
        <v>0</v>
      </c>
      <c r="BI587" s="232">
        <f>IF(N587="nulová",J587,0)</f>
        <v>0</v>
      </c>
      <c r="BJ587" s="17" t="s">
        <v>85</v>
      </c>
      <c r="BK587" s="232">
        <f>ROUND(I587*H587,2)</f>
        <v>0</v>
      </c>
      <c r="BL587" s="17" t="s">
        <v>235</v>
      </c>
      <c r="BM587" s="231" t="s">
        <v>729</v>
      </c>
    </row>
    <row r="588" s="13" customFormat="1">
      <c r="A588" s="13"/>
      <c r="B588" s="233"/>
      <c r="C588" s="234"/>
      <c r="D588" s="235" t="s">
        <v>148</v>
      </c>
      <c r="E588" s="236" t="s">
        <v>1</v>
      </c>
      <c r="F588" s="237" t="s">
        <v>592</v>
      </c>
      <c r="G588" s="234"/>
      <c r="H588" s="236" t="s">
        <v>1</v>
      </c>
      <c r="I588" s="238"/>
      <c r="J588" s="234"/>
      <c r="K588" s="234"/>
      <c r="L588" s="239"/>
      <c r="M588" s="240"/>
      <c r="N588" s="241"/>
      <c r="O588" s="241"/>
      <c r="P588" s="241"/>
      <c r="Q588" s="241"/>
      <c r="R588" s="241"/>
      <c r="S588" s="241"/>
      <c r="T588" s="242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3" t="s">
        <v>148</v>
      </c>
      <c r="AU588" s="243" t="s">
        <v>87</v>
      </c>
      <c r="AV588" s="13" t="s">
        <v>85</v>
      </c>
      <c r="AW588" s="13" t="s">
        <v>33</v>
      </c>
      <c r="AX588" s="13" t="s">
        <v>77</v>
      </c>
      <c r="AY588" s="243" t="s">
        <v>139</v>
      </c>
    </row>
    <row r="589" s="14" customFormat="1">
      <c r="A589" s="14"/>
      <c r="B589" s="244"/>
      <c r="C589" s="245"/>
      <c r="D589" s="235" t="s">
        <v>148</v>
      </c>
      <c r="E589" s="246" t="s">
        <v>1</v>
      </c>
      <c r="F589" s="247" t="s">
        <v>713</v>
      </c>
      <c r="G589" s="245"/>
      <c r="H589" s="248">
        <v>123.572</v>
      </c>
      <c r="I589" s="249"/>
      <c r="J589" s="245"/>
      <c r="K589" s="245"/>
      <c r="L589" s="250"/>
      <c r="M589" s="251"/>
      <c r="N589" s="252"/>
      <c r="O589" s="252"/>
      <c r="P589" s="252"/>
      <c r="Q589" s="252"/>
      <c r="R589" s="252"/>
      <c r="S589" s="252"/>
      <c r="T589" s="25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4" t="s">
        <v>148</v>
      </c>
      <c r="AU589" s="254" t="s">
        <v>87</v>
      </c>
      <c r="AV589" s="14" t="s">
        <v>87</v>
      </c>
      <c r="AW589" s="14" t="s">
        <v>33</v>
      </c>
      <c r="AX589" s="14" t="s">
        <v>77</v>
      </c>
      <c r="AY589" s="254" t="s">
        <v>139</v>
      </c>
    </row>
    <row r="590" s="13" customFormat="1">
      <c r="A590" s="13"/>
      <c r="B590" s="233"/>
      <c r="C590" s="234"/>
      <c r="D590" s="235" t="s">
        <v>148</v>
      </c>
      <c r="E590" s="236" t="s">
        <v>1</v>
      </c>
      <c r="F590" s="237" t="s">
        <v>202</v>
      </c>
      <c r="G590" s="234"/>
      <c r="H590" s="236" t="s">
        <v>1</v>
      </c>
      <c r="I590" s="238"/>
      <c r="J590" s="234"/>
      <c r="K590" s="234"/>
      <c r="L590" s="239"/>
      <c r="M590" s="240"/>
      <c r="N590" s="241"/>
      <c r="O590" s="241"/>
      <c r="P590" s="241"/>
      <c r="Q590" s="241"/>
      <c r="R590" s="241"/>
      <c r="S590" s="241"/>
      <c r="T590" s="242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3" t="s">
        <v>148</v>
      </c>
      <c r="AU590" s="243" t="s">
        <v>87</v>
      </c>
      <c r="AV590" s="13" t="s">
        <v>85</v>
      </c>
      <c r="AW590" s="13" t="s">
        <v>33</v>
      </c>
      <c r="AX590" s="13" t="s">
        <v>77</v>
      </c>
      <c r="AY590" s="243" t="s">
        <v>139</v>
      </c>
    </row>
    <row r="591" s="14" customFormat="1">
      <c r="A591" s="14"/>
      <c r="B591" s="244"/>
      <c r="C591" s="245"/>
      <c r="D591" s="235" t="s">
        <v>148</v>
      </c>
      <c r="E591" s="246" t="s">
        <v>1</v>
      </c>
      <c r="F591" s="247" t="s">
        <v>714</v>
      </c>
      <c r="G591" s="245"/>
      <c r="H591" s="248">
        <v>7.1500000000000004</v>
      </c>
      <c r="I591" s="249"/>
      <c r="J591" s="245"/>
      <c r="K591" s="245"/>
      <c r="L591" s="250"/>
      <c r="M591" s="251"/>
      <c r="N591" s="252"/>
      <c r="O591" s="252"/>
      <c r="P591" s="252"/>
      <c r="Q591" s="252"/>
      <c r="R591" s="252"/>
      <c r="S591" s="252"/>
      <c r="T591" s="253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4" t="s">
        <v>148</v>
      </c>
      <c r="AU591" s="254" t="s">
        <v>87</v>
      </c>
      <c r="AV591" s="14" t="s">
        <v>87</v>
      </c>
      <c r="AW591" s="14" t="s">
        <v>33</v>
      </c>
      <c r="AX591" s="14" t="s">
        <v>77</v>
      </c>
      <c r="AY591" s="254" t="s">
        <v>139</v>
      </c>
    </row>
    <row r="592" s="13" customFormat="1">
      <c r="A592" s="13"/>
      <c r="B592" s="233"/>
      <c r="C592" s="234"/>
      <c r="D592" s="235" t="s">
        <v>148</v>
      </c>
      <c r="E592" s="236" t="s">
        <v>1</v>
      </c>
      <c r="F592" s="237" t="s">
        <v>715</v>
      </c>
      <c r="G592" s="234"/>
      <c r="H592" s="236" t="s">
        <v>1</v>
      </c>
      <c r="I592" s="238"/>
      <c r="J592" s="234"/>
      <c r="K592" s="234"/>
      <c r="L592" s="239"/>
      <c r="M592" s="240"/>
      <c r="N592" s="241"/>
      <c r="O592" s="241"/>
      <c r="P592" s="241"/>
      <c r="Q592" s="241"/>
      <c r="R592" s="241"/>
      <c r="S592" s="241"/>
      <c r="T592" s="24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3" t="s">
        <v>148</v>
      </c>
      <c r="AU592" s="243" t="s">
        <v>87</v>
      </c>
      <c r="AV592" s="13" t="s">
        <v>85</v>
      </c>
      <c r="AW592" s="13" t="s">
        <v>33</v>
      </c>
      <c r="AX592" s="13" t="s">
        <v>77</v>
      </c>
      <c r="AY592" s="243" t="s">
        <v>139</v>
      </c>
    </row>
    <row r="593" s="14" customFormat="1">
      <c r="A593" s="14"/>
      <c r="B593" s="244"/>
      <c r="C593" s="245"/>
      <c r="D593" s="235" t="s">
        <v>148</v>
      </c>
      <c r="E593" s="246" t="s">
        <v>1</v>
      </c>
      <c r="F593" s="247" t="s">
        <v>716</v>
      </c>
      <c r="G593" s="245"/>
      <c r="H593" s="248">
        <v>18.370000000000001</v>
      </c>
      <c r="I593" s="249"/>
      <c r="J593" s="245"/>
      <c r="K593" s="245"/>
      <c r="L593" s="250"/>
      <c r="M593" s="251"/>
      <c r="N593" s="252"/>
      <c r="O593" s="252"/>
      <c r="P593" s="252"/>
      <c r="Q593" s="252"/>
      <c r="R593" s="252"/>
      <c r="S593" s="252"/>
      <c r="T593" s="253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4" t="s">
        <v>148</v>
      </c>
      <c r="AU593" s="254" t="s">
        <v>87</v>
      </c>
      <c r="AV593" s="14" t="s">
        <v>87</v>
      </c>
      <c r="AW593" s="14" t="s">
        <v>33</v>
      </c>
      <c r="AX593" s="14" t="s">
        <v>77</v>
      </c>
      <c r="AY593" s="254" t="s">
        <v>139</v>
      </c>
    </row>
    <row r="594" s="13" customFormat="1">
      <c r="A594" s="13"/>
      <c r="B594" s="233"/>
      <c r="C594" s="234"/>
      <c r="D594" s="235" t="s">
        <v>148</v>
      </c>
      <c r="E594" s="236" t="s">
        <v>1</v>
      </c>
      <c r="F594" s="237" t="s">
        <v>717</v>
      </c>
      <c r="G594" s="234"/>
      <c r="H594" s="236" t="s">
        <v>1</v>
      </c>
      <c r="I594" s="238"/>
      <c r="J594" s="234"/>
      <c r="K594" s="234"/>
      <c r="L594" s="239"/>
      <c r="M594" s="240"/>
      <c r="N594" s="241"/>
      <c r="O594" s="241"/>
      <c r="P594" s="241"/>
      <c r="Q594" s="241"/>
      <c r="R594" s="241"/>
      <c r="S594" s="241"/>
      <c r="T594" s="24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43" t="s">
        <v>148</v>
      </c>
      <c r="AU594" s="243" t="s">
        <v>87</v>
      </c>
      <c r="AV594" s="13" t="s">
        <v>85</v>
      </c>
      <c r="AW594" s="13" t="s">
        <v>33</v>
      </c>
      <c r="AX594" s="13" t="s">
        <v>77</v>
      </c>
      <c r="AY594" s="243" t="s">
        <v>139</v>
      </c>
    </row>
    <row r="595" s="14" customFormat="1">
      <c r="A595" s="14"/>
      <c r="B595" s="244"/>
      <c r="C595" s="245"/>
      <c r="D595" s="235" t="s">
        <v>148</v>
      </c>
      <c r="E595" s="246" t="s">
        <v>1</v>
      </c>
      <c r="F595" s="247" t="s">
        <v>718</v>
      </c>
      <c r="G595" s="245"/>
      <c r="H595" s="248">
        <v>19.23</v>
      </c>
      <c r="I595" s="249"/>
      <c r="J595" s="245"/>
      <c r="K595" s="245"/>
      <c r="L595" s="250"/>
      <c r="M595" s="251"/>
      <c r="N595" s="252"/>
      <c r="O595" s="252"/>
      <c r="P595" s="252"/>
      <c r="Q595" s="252"/>
      <c r="R595" s="252"/>
      <c r="S595" s="252"/>
      <c r="T595" s="253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4" t="s">
        <v>148</v>
      </c>
      <c r="AU595" s="254" t="s">
        <v>87</v>
      </c>
      <c r="AV595" s="14" t="s">
        <v>87</v>
      </c>
      <c r="AW595" s="14" t="s">
        <v>33</v>
      </c>
      <c r="AX595" s="14" t="s">
        <v>77</v>
      </c>
      <c r="AY595" s="254" t="s">
        <v>139</v>
      </c>
    </row>
    <row r="596" s="13" customFormat="1">
      <c r="A596" s="13"/>
      <c r="B596" s="233"/>
      <c r="C596" s="234"/>
      <c r="D596" s="235" t="s">
        <v>148</v>
      </c>
      <c r="E596" s="236" t="s">
        <v>1</v>
      </c>
      <c r="F596" s="237" t="s">
        <v>251</v>
      </c>
      <c r="G596" s="234"/>
      <c r="H596" s="236" t="s">
        <v>1</v>
      </c>
      <c r="I596" s="238"/>
      <c r="J596" s="234"/>
      <c r="K596" s="234"/>
      <c r="L596" s="239"/>
      <c r="M596" s="240"/>
      <c r="N596" s="241"/>
      <c r="O596" s="241"/>
      <c r="P596" s="241"/>
      <c r="Q596" s="241"/>
      <c r="R596" s="241"/>
      <c r="S596" s="241"/>
      <c r="T596" s="24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3" t="s">
        <v>148</v>
      </c>
      <c r="AU596" s="243" t="s">
        <v>87</v>
      </c>
      <c r="AV596" s="13" t="s">
        <v>85</v>
      </c>
      <c r="AW596" s="13" t="s">
        <v>33</v>
      </c>
      <c r="AX596" s="13" t="s">
        <v>77</v>
      </c>
      <c r="AY596" s="243" t="s">
        <v>139</v>
      </c>
    </row>
    <row r="597" s="14" customFormat="1">
      <c r="A597" s="14"/>
      <c r="B597" s="244"/>
      <c r="C597" s="245"/>
      <c r="D597" s="235" t="s">
        <v>148</v>
      </c>
      <c r="E597" s="246" t="s">
        <v>1</v>
      </c>
      <c r="F597" s="247" t="s">
        <v>719</v>
      </c>
      <c r="G597" s="245"/>
      <c r="H597" s="248">
        <v>10.048</v>
      </c>
      <c r="I597" s="249"/>
      <c r="J597" s="245"/>
      <c r="K597" s="245"/>
      <c r="L597" s="250"/>
      <c r="M597" s="251"/>
      <c r="N597" s="252"/>
      <c r="O597" s="252"/>
      <c r="P597" s="252"/>
      <c r="Q597" s="252"/>
      <c r="R597" s="252"/>
      <c r="S597" s="252"/>
      <c r="T597" s="25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4" t="s">
        <v>148</v>
      </c>
      <c r="AU597" s="254" t="s">
        <v>87</v>
      </c>
      <c r="AV597" s="14" t="s">
        <v>87</v>
      </c>
      <c r="AW597" s="14" t="s">
        <v>33</v>
      </c>
      <c r="AX597" s="14" t="s">
        <v>77</v>
      </c>
      <c r="AY597" s="254" t="s">
        <v>139</v>
      </c>
    </row>
    <row r="598" s="13" customFormat="1">
      <c r="A598" s="13"/>
      <c r="B598" s="233"/>
      <c r="C598" s="234"/>
      <c r="D598" s="235" t="s">
        <v>148</v>
      </c>
      <c r="E598" s="236" t="s">
        <v>1</v>
      </c>
      <c r="F598" s="237" t="s">
        <v>720</v>
      </c>
      <c r="G598" s="234"/>
      <c r="H598" s="236" t="s">
        <v>1</v>
      </c>
      <c r="I598" s="238"/>
      <c r="J598" s="234"/>
      <c r="K598" s="234"/>
      <c r="L598" s="239"/>
      <c r="M598" s="240"/>
      <c r="N598" s="241"/>
      <c r="O598" s="241"/>
      <c r="P598" s="241"/>
      <c r="Q598" s="241"/>
      <c r="R598" s="241"/>
      <c r="S598" s="241"/>
      <c r="T598" s="242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3" t="s">
        <v>148</v>
      </c>
      <c r="AU598" s="243" t="s">
        <v>87</v>
      </c>
      <c r="AV598" s="13" t="s">
        <v>85</v>
      </c>
      <c r="AW598" s="13" t="s">
        <v>33</v>
      </c>
      <c r="AX598" s="13" t="s">
        <v>77</v>
      </c>
      <c r="AY598" s="243" t="s">
        <v>139</v>
      </c>
    </row>
    <row r="599" s="14" customFormat="1">
      <c r="A599" s="14"/>
      <c r="B599" s="244"/>
      <c r="C599" s="245"/>
      <c r="D599" s="235" t="s">
        <v>148</v>
      </c>
      <c r="E599" s="246" t="s">
        <v>1</v>
      </c>
      <c r="F599" s="247" t="s">
        <v>721</v>
      </c>
      <c r="G599" s="245"/>
      <c r="H599" s="248">
        <v>12.16</v>
      </c>
      <c r="I599" s="249"/>
      <c r="J599" s="245"/>
      <c r="K599" s="245"/>
      <c r="L599" s="250"/>
      <c r="M599" s="251"/>
      <c r="N599" s="252"/>
      <c r="O599" s="252"/>
      <c r="P599" s="252"/>
      <c r="Q599" s="252"/>
      <c r="R599" s="252"/>
      <c r="S599" s="252"/>
      <c r="T599" s="253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4" t="s">
        <v>148</v>
      </c>
      <c r="AU599" s="254" t="s">
        <v>87</v>
      </c>
      <c r="AV599" s="14" t="s">
        <v>87</v>
      </c>
      <c r="AW599" s="14" t="s">
        <v>33</v>
      </c>
      <c r="AX599" s="14" t="s">
        <v>77</v>
      </c>
      <c r="AY599" s="254" t="s">
        <v>139</v>
      </c>
    </row>
    <row r="600" s="13" customFormat="1">
      <c r="A600" s="13"/>
      <c r="B600" s="233"/>
      <c r="C600" s="234"/>
      <c r="D600" s="235" t="s">
        <v>148</v>
      </c>
      <c r="E600" s="236" t="s">
        <v>1</v>
      </c>
      <c r="F600" s="237" t="s">
        <v>510</v>
      </c>
      <c r="G600" s="234"/>
      <c r="H600" s="236" t="s">
        <v>1</v>
      </c>
      <c r="I600" s="238"/>
      <c r="J600" s="234"/>
      <c r="K600" s="234"/>
      <c r="L600" s="239"/>
      <c r="M600" s="240"/>
      <c r="N600" s="241"/>
      <c r="O600" s="241"/>
      <c r="P600" s="241"/>
      <c r="Q600" s="241"/>
      <c r="R600" s="241"/>
      <c r="S600" s="241"/>
      <c r="T600" s="24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3" t="s">
        <v>148</v>
      </c>
      <c r="AU600" s="243" t="s">
        <v>87</v>
      </c>
      <c r="AV600" s="13" t="s">
        <v>85</v>
      </c>
      <c r="AW600" s="13" t="s">
        <v>33</v>
      </c>
      <c r="AX600" s="13" t="s">
        <v>77</v>
      </c>
      <c r="AY600" s="243" t="s">
        <v>139</v>
      </c>
    </row>
    <row r="601" s="14" customFormat="1">
      <c r="A601" s="14"/>
      <c r="B601" s="244"/>
      <c r="C601" s="245"/>
      <c r="D601" s="235" t="s">
        <v>148</v>
      </c>
      <c r="E601" s="246" t="s">
        <v>1</v>
      </c>
      <c r="F601" s="247" t="s">
        <v>730</v>
      </c>
      <c r="G601" s="245"/>
      <c r="H601" s="248">
        <v>10.195</v>
      </c>
      <c r="I601" s="249"/>
      <c r="J601" s="245"/>
      <c r="K601" s="245"/>
      <c r="L601" s="250"/>
      <c r="M601" s="251"/>
      <c r="N601" s="252"/>
      <c r="O601" s="252"/>
      <c r="P601" s="252"/>
      <c r="Q601" s="252"/>
      <c r="R601" s="252"/>
      <c r="S601" s="252"/>
      <c r="T601" s="253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4" t="s">
        <v>148</v>
      </c>
      <c r="AU601" s="254" t="s">
        <v>87</v>
      </c>
      <c r="AV601" s="14" t="s">
        <v>87</v>
      </c>
      <c r="AW601" s="14" t="s">
        <v>33</v>
      </c>
      <c r="AX601" s="14" t="s">
        <v>77</v>
      </c>
      <c r="AY601" s="254" t="s">
        <v>139</v>
      </c>
    </row>
    <row r="602" s="13" customFormat="1">
      <c r="A602" s="13"/>
      <c r="B602" s="233"/>
      <c r="C602" s="234"/>
      <c r="D602" s="235" t="s">
        <v>148</v>
      </c>
      <c r="E602" s="236" t="s">
        <v>1</v>
      </c>
      <c r="F602" s="237" t="s">
        <v>723</v>
      </c>
      <c r="G602" s="234"/>
      <c r="H602" s="236" t="s">
        <v>1</v>
      </c>
      <c r="I602" s="238"/>
      <c r="J602" s="234"/>
      <c r="K602" s="234"/>
      <c r="L602" s="239"/>
      <c r="M602" s="240"/>
      <c r="N602" s="241"/>
      <c r="O602" s="241"/>
      <c r="P602" s="241"/>
      <c r="Q602" s="241"/>
      <c r="R602" s="241"/>
      <c r="S602" s="241"/>
      <c r="T602" s="242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3" t="s">
        <v>148</v>
      </c>
      <c r="AU602" s="243" t="s">
        <v>87</v>
      </c>
      <c r="AV602" s="13" t="s">
        <v>85</v>
      </c>
      <c r="AW602" s="13" t="s">
        <v>33</v>
      </c>
      <c r="AX602" s="13" t="s">
        <v>77</v>
      </c>
      <c r="AY602" s="243" t="s">
        <v>139</v>
      </c>
    </row>
    <row r="603" s="14" customFormat="1">
      <c r="A603" s="14"/>
      <c r="B603" s="244"/>
      <c r="C603" s="245"/>
      <c r="D603" s="235" t="s">
        <v>148</v>
      </c>
      <c r="E603" s="246" t="s">
        <v>1</v>
      </c>
      <c r="F603" s="247" t="s">
        <v>724</v>
      </c>
      <c r="G603" s="245"/>
      <c r="H603" s="248">
        <v>1.6910000000000001</v>
      </c>
      <c r="I603" s="249"/>
      <c r="J603" s="245"/>
      <c r="K603" s="245"/>
      <c r="L603" s="250"/>
      <c r="M603" s="251"/>
      <c r="N603" s="252"/>
      <c r="O603" s="252"/>
      <c r="P603" s="252"/>
      <c r="Q603" s="252"/>
      <c r="R603" s="252"/>
      <c r="S603" s="252"/>
      <c r="T603" s="253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4" t="s">
        <v>148</v>
      </c>
      <c r="AU603" s="254" t="s">
        <v>87</v>
      </c>
      <c r="AV603" s="14" t="s">
        <v>87</v>
      </c>
      <c r="AW603" s="14" t="s">
        <v>33</v>
      </c>
      <c r="AX603" s="14" t="s">
        <v>77</v>
      </c>
      <c r="AY603" s="254" t="s">
        <v>139</v>
      </c>
    </row>
    <row r="604" s="13" customFormat="1">
      <c r="A604" s="13"/>
      <c r="B604" s="233"/>
      <c r="C604" s="234"/>
      <c r="D604" s="235" t="s">
        <v>148</v>
      </c>
      <c r="E604" s="236" t="s">
        <v>1</v>
      </c>
      <c r="F604" s="237" t="s">
        <v>375</v>
      </c>
      <c r="G604" s="234"/>
      <c r="H604" s="236" t="s">
        <v>1</v>
      </c>
      <c r="I604" s="238"/>
      <c r="J604" s="234"/>
      <c r="K604" s="234"/>
      <c r="L604" s="239"/>
      <c r="M604" s="240"/>
      <c r="N604" s="241"/>
      <c r="O604" s="241"/>
      <c r="P604" s="241"/>
      <c r="Q604" s="241"/>
      <c r="R604" s="241"/>
      <c r="S604" s="241"/>
      <c r="T604" s="242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3" t="s">
        <v>148</v>
      </c>
      <c r="AU604" s="243" t="s">
        <v>87</v>
      </c>
      <c r="AV604" s="13" t="s">
        <v>85</v>
      </c>
      <c r="AW604" s="13" t="s">
        <v>33</v>
      </c>
      <c r="AX604" s="13" t="s">
        <v>77</v>
      </c>
      <c r="AY604" s="243" t="s">
        <v>139</v>
      </c>
    </row>
    <row r="605" s="14" customFormat="1">
      <c r="A605" s="14"/>
      <c r="B605" s="244"/>
      <c r="C605" s="245"/>
      <c r="D605" s="235" t="s">
        <v>148</v>
      </c>
      <c r="E605" s="246" t="s">
        <v>1</v>
      </c>
      <c r="F605" s="247" t="s">
        <v>731</v>
      </c>
      <c r="G605" s="245"/>
      <c r="H605" s="248">
        <v>5.6699999999999999</v>
      </c>
      <c r="I605" s="249"/>
      <c r="J605" s="245"/>
      <c r="K605" s="245"/>
      <c r="L605" s="250"/>
      <c r="M605" s="251"/>
      <c r="N605" s="252"/>
      <c r="O605" s="252"/>
      <c r="P605" s="252"/>
      <c r="Q605" s="252"/>
      <c r="R605" s="252"/>
      <c r="S605" s="252"/>
      <c r="T605" s="25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4" t="s">
        <v>148</v>
      </c>
      <c r="AU605" s="254" t="s">
        <v>87</v>
      </c>
      <c r="AV605" s="14" t="s">
        <v>87</v>
      </c>
      <c r="AW605" s="14" t="s">
        <v>33</v>
      </c>
      <c r="AX605" s="14" t="s">
        <v>77</v>
      </c>
      <c r="AY605" s="254" t="s">
        <v>139</v>
      </c>
    </row>
    <row r="606" s="13" customFormat="1">
      <c r="A606" s="13"/>
      <c r="B606" s="233"/>
      <c r="C606" s="234"/>
      <c r="D606" s="235" t="s">
        <v>148</v>
      </c>
      <c r="E606" s="236" t="s">
        <v>1</v>
      </c>
      <c r="F606" s="237" t="s">
        <v>732</v>
      </c>
      <c r="G606" s="234"/>
      <c r="H606" s="236" t="s">
        <v>1</v>
      </c>
      <c r="I606" s="238"/>
      <c r="J606" s="234"/>
      <c r="K606" s="234"/>
      <c r="L606" s="239"/>
      <c r="M606" s="240"/>
      <c r="N606" s="241"/>
      <c r="O606" s="241"/>
      <c r="P606" s="241"/>
      <c r="Q606" s="241"/>
      <c r="R606" s="241"/>
      <c r="S606" s="241"/>
      <c r="T606" s="24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3" t="s">
        <v>148</v>
      </c>
      <c r="AU606" s="243" t="s">
        <v>87</v>
      </c>
      <c r="AV606" s="13" t="s">
        <v>85</v>
      </c>
      <c r="AW606" s="13" t="s">
        <v>33</v>
      </c>
      <c r="AX606" s="13" t="s">
        <v>77</v>
      </c>
      <c r="AY606" s="243" t="s">
        <v>139</v>
      </c>
    </row>
    <row r="607" s="14" customFormat="1">
      <c r="A607" s="14"/>
      <c r="B607" s="244"/>
      <c r="C607" s="245"/>
      <c r="D607" s="235" t="s">
        <v>148</v>
      </c>
      <c r="E607" s="246" t="s">
        <v>1</v>
      </c>
      <c r="F607" s="247" t="s">
        <v>474</v>
      </c>
      <c r="G607" s="245"/>
      <c r="H607" s="248">
        <v>9.8699999999999992</v>
      </c>
      <c r="I607" s="249"/>
      <c r="J607" s="245"/>
      <c r="K607" s="245"/>
      <c r="L607" s="250"/>
      <c r="M607" s="251"/>
      <c r="N607" s="252"/>
      <c r="O607" s="252"/>
      <c r="P607" s="252"/>
      <c r="Q607" s="252"/>
      <c r="R607" s="252"/>
      <c r="S607" s="252"/>
      <c r="T607" s="25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4" t="s">
        <v>148</v>
      </c>
      <c r="AU607" s="254" t="s">
        <v>87</v>
      </c>
      <c r="AV607" s="14" t="s">
        <v>87</v>
      </c>
      <c r="AW607" s="14" t="s">
        <v>33</v>
      </c>
      <c r="AX607" s="14" t="s">
        <v>77</v>
      </c>
      <c r="AY607" s="254" t="s">
        <v>139</v>
      </c>
    </row>
    <row r="608" s="13" customFormat="1">
      <c r="A608" s="13"/>
      <c r="B608" s="233"/>
      <c r="C608" s="234"/>
      <c r="D608" s="235" t="s">
        <v>148</v>
      </c>
      <c r="E608" s="236" t="s">
        <v>1</v>
      </c>
      <c r="F608" s="237" t="s">
        <v>264</v>
      </c>
      <c r="G608" s="234"/>
      <c r="H608" s="236" t="s">
        <v>1</v>
      </c>
      <c r="I608" s="238"/>
      <c r="J608" s="234"/>
      <c r="K608" s="234"/>
      <c r="L608" s="239"/>
      <c r="M608" s="240"/>
      <c r="N608" s="241"/>
      <c r="O608" s="241"/>
      <c r="P608" s="241"/>
      <c r="Q608" s="241"/>
      <c r="R608" s="241"/>
      <c r="S608" s="241"/>
      <c r="T608" s="242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3" t="s">
        <v>148</v>
      </c>
      <c r="AU608" s="243" t="s">
        <v>87</v>
      </c>
      <c r="AV608" s="13" t="s">
        <v>85</v>
      </c>
      <c r="AW608" s="13" t="s">
        <v>33</v>
      </c>
      <c r="AX608" s="13" t="s">
        <v>77</v>
      </c>
      <c r="AY608" s="243" t="s">
        <v>139</v>
      </c>
    </row>
    <row r="609" s="14" customFormat="1">
      <c r="A609" s="14"/>
      <c r="B609" s="244"/>
      <c r="C609" s="245"/>
      <c r="D609" s="235" t="s">
        <v>148</v>
      </c>
      <c r="E609" s="246" t="s">
        <v>1</v>
      </c>
      <c r="F609" s="247" t="s">
        <v>733</v>
      </c>
      <c r="G609" s="245"/>
      <c r="H609" s="248">
        <v>6.3600000000000003</v>
      </c>
      <c r="I609" s="249"/>
      <c r="J609" s="245"/>
      <c r="K609" s="245"/>
      <c r="L609" s="250"/>
      <c r="M609" s="251"/>
      <c r="N609" s="252"/>
      <c r="O609" s="252"/>
      <c r="P609" s="252"/>
      <c r="Q609" s="252"/>
      <c r="R609" s="252"/>
      <c r="S609" s="252"/>
      <c r="T609" s="253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4" t="s">
        <v>148</v>
      </c>
      <c r="AU609" s="254" t="s">
        <v>87</v>
      </c>
      <c r="AV609" s="14" t="s">
        <v>87</v>
      </c>
      <c r="AW609" s="14" t="s">
        <v>33</v>
      </c>
      <c r="AX609" s="14" t="s">
        <v>77</v>
      </c>
      <c r="AY609" s="254" t="s">
        <v>139</v>
      </c>
    </row>
    <row r="610" s="15" customFormat="1">
      <c r="A610" s="15"/>
      <c r="B610" s="255"/>
      <c r="C610" s="256"/>
      <c r="D610" s="235" t="s">
        <v>148</v>
      </c>
      <c r="E610" s="257" t="s">
        <v>1</v>
      </c>
      <c r="F610" s="258" t="s">
        <v>151</v>
      </c>
      <c r="G610" s="256"/>
      <c r="H610" s="259">
        <v>224.316</v>
      </c>
      <c r="I610" s="260"/>
      <c r="J610" s="256"/>
      <c r="K610" s="256"/>
      <c r="L610" s="261"/>
      <c r="M610" s="262"/>
      <c r="N610" s="263"/>
      <c r="O610" s="263"/>
      <c r="P610" s="263"/>
      <c r="Q610" s="263"/>
      <c r="R610" s="263"/>
      <c r="S610" s="263"/>
      <c r="T610" s="264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5" t="s">
        <v>148</v>
      </c>
      <c r="AU610" s="265" t="s">
        <v>87</v>
      </c>
      <c r="AV610" s="15" t="s">
        <v>146</v>
      </c>
      <c r="AW610" s="15" t="s">
        <v>33</v>
      </c>
      <c r="AX610" s="15" t="s">
        <v>85</v>
      </c>
      <c r="AY610" s="265" t="s">
        <v>139</v>
      </c>
    </row>
    <row r="611" s="2" customFormat="1" ht="16.5" customHeight="1">
      <c r="A611" s="38"/>
      <c r="B611" s="39"/>
      <c r="C611" s="219" t="s">
        <v>734</v>
      </c>
      <c r="D611" s="219" t="s">
        <v>142</v>
      </c>
      <c r="E611" s="220" t="s">
        <v>735</v>
      </c>
      <c r="F611" s="221" t="s">
        <v>736</v>
      </c>
      <c r="G611" s="222" t="s">
        <v>200</v>
      </c>
      <c r="H611" s="223">
        <v>224.316</v>
      </c>
      <c r="I611" s="224"/>
      <c r="J611" s="225">
        <f>ROUND(I611*H611,2)</f>
        <v>0</v>
      </c>
      <c r="K611" s="226"/>
      <c r="L611" s="44"/>
      <c r="M611" s="227" t="s">
        <v>1</v>
      </c>
      <c r="N611" s="228" t="s">
        <v>42</v>
      </c>
      <c r="O611" s="91"/>
      <c r="P611" s="229">
        <f>O611*H611</f>
        <v>0</v>
      </c>
      <c r="Q611" s="229">
        <v>0.00025999999999999998</v>
      </c>
      <c r="R611" s="229">
        <f>Q611*H611</f>
        <v>0.058322159999999998</v>
      </c>
      <c r="S611" s="229">
        <v>0</v>
      </c>
      <c r="T611" s="230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31" t="s">
        <v>235</v>
      </c>
      <c r="AT611" s="231" t="s">
        <v>142</v>
      </c>
      <c r="AU611" s="231" t="s">
        <v>87</v>
      </c>
      <c r="AY611" s="17" t="s">
        <v>139</v>
      </c>
      <c r="BE611" s="232">
        <f>IF(N611="základní",J611,0)</f>
        <v>0</v>
      </c>
      <c r="BF611" s="232">
        <f>IF(N611="snížená",J611,0)</f>
        <v>0</v>
      </c>
      <c r="BG611" s="232">
        <f>IF(N611="zákl. přenesená",J611,0)</f>
        <v>0</v>
      </c>
      <c r="BH611" s="232">
        <f>IF(N611="sníž. přenesená",J611,0)</f>
        <v>0</v>
      </c>
      <c r="BI611" s="232">
        <f>IF(N611="nulová",J611,0)</f>
        <v>0</v>
      </c>
      <c r="BJ611" s="17" t="s">
        <v>85</v>
      </c>
      <c r="BK611" s="232">
        <f>ROUND(I611*H611,2)</f>
        <v>0</v>
      </c>
      <c r="BL611" s="17" t="s">
        <v>235</v>
      </c>
      <c r="BM611" s="231" t="s">
        <v>737</v>
      </c>
    </row>
    <row r="612" s="13" customFormat="1">
      <c r="A612" s="13"/>
      <c r="B612" s="233"/>
      <c r="C612" s="234"/>
      <c r="D612" s="235" t="s">
        <v>148</v>
      </c>
      <c r="E612" s="236" t="s">
        <v>1</v>
      </c>
      <c r="F612" s="237" t="s">
        <v>592</v>
      </c>
      <c r="G612" s="234"/>
      <c r="H612" s="236" t="s">
        <v>1</v>
      </c>
      <c r="I612" s="238"/>
      <c r="J612" s="234"/>
      <c r="K612" s="234"/>
      <c r="L612" s="239"/>
      <c r="M612" s="240"/>
      <c r="N612" s="241"/>
      <c r="O612" s="241"/>
      <c r="P612" s="241"/>
      <c r="Q612" s="241"/>
      <c r="R612" s="241"/>
      <c r="S612" s="241"/>
      <c r="T612" s="242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43" t="s">
        <v>148</v>
      </c>
      <c r="AU612" s="243" t="s">
        <v>87</v>
      </c>
      <c r="AV612" s="13" t="s">
        <v>85</v>
      </c>
      <c r="AW612" s="13" t="s">
        <v>33</v>
      </c>
      <c r="AX612" s="13" t="s">
        <v>77</v>
      </c>
      <c r="AY612" s="243" t="s">
        <v>139</v>
      </c>
    </row>
    <row r="613" s="14" customFormat="1">
      <c r="A613" s="14"/>
      <c r="B613" s="244"/>
      <c r="C613" s="245"/>
      <c r="D613" s="235" t="s">
        <v>148</v>
      </c>
      <c r="E613" s="246" t="s">
        <v>1</v>
      </c>
      <c r="F613" s="247" t="s">
        <v>713</v>
      </c>
      <c r="G613" s="245"/>
      <c r="H613" s="248">
        <v>123.572</v>
      </c>
      <c r="I613" s="249"/>
      <c r="J613" s="245"/>
      <c r="K613" s="245"/>
      <c r="L613" s="250"/>
      <c r="M613" s="251"/>
      <c r="N613" s="252"/>
      <c r="O613" s="252"/>
      <c r="P613" s="252"/>
      <c r="Q613" s="252"/>
      <c r="R613" s="252"/>
      <c r="S613" s="252"/>
      <c r="T613" s="253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4" t="s">
        <v>148</v>
      </c>
      <c r="AU613" s="254" t="s">
        <v>87</v>
      </c>
      <c r="AV613" s="14" t="s">
        <v>87</v>
      </c>
      <c r="AW613" s="14" t="s">
        <v>33</v>
      </c>
      <c r="AX613" s="14" t="s">
        <v>77</v>
      </c>
      <c r="AY613" s="254" t="s">
        <v>139</v>
      </c>
    </row>
    <row r="614" s="13" customFormat="1">
      <c r="A614" s="13"/>
      <c r="B614" s="233"/>
      <c r="C614" s="234"/>
      <c r="D614" s="235" t="s">
        <v>148</v>
      </c>
      <c r="E614" s="236" t="s">
        <v>1</v>
      </c>
      <c r="F614" s="237" t="s">
        <v>202</v>
      </c>
      <c r="G614" s="234"/>
      <c r="H614" s="236" t="s">
        <v>1</v>
      </c>
      <c r="I614" s="238"/>
      <c r="J614" s="234"/>
      <c r="K614" s="234"/>
      <c r="L614" s="239"/>
      <c r="M614" s="240"/>
      <c r="N614" s="241"/>
      <c r="O614" s="241"/>
      <c r="P614" s="241"/>
      <c r="Q614" s="241"/>
      <c r="R614" s="241"/>
      <c r="S614" s="241"/>
      <c r="T614" s="242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3" t="s">
        <v>148</v>
      </c>
      <c r="AU614" s="243" t="s">
        <v>87</v>
      </c>
      <c r="AV614" s="13" t="s">
        <v>85</v>
      </c>
      <c r="AW614" s="13" t="s">
        <v>33</v>
      </c>
      <c r="AX614" s="13" t="s">
        <v>77</v>
      </c>
      <c r="AY614" s="243" t="s">
        <v>139</v>
      </c>
    </row>
    <row r="615" s="14" customFormat="1">
      <c r="A615" s="14"/>
      <c r="B615" s="244"/>
      <c r="C615" s="245"/>
      <c r="D615" s="235" t="s">
        <v>148</v>
      </c>
      <c r="E615" s="246" t="s">
        <v>1</v>
      </c>
      <c r="F615" s="247" t="s">
        <v>714</v>
      </c>
      <c r="G615" s="245"/>
      <c r="H615" s="248">
        <v>7.1500000000000004</v>
      </c>
      <c r="I615" s="249"/>
      <c r="J615" s="245"/>
      <c r="K615" s="245"/>
      <c r="L615" s="250"/>
      <c r="M615" s="251"/>
      <c r="N615" s="252"/>
      <c r="O615" s="252"/>
      <c r="P615" s="252"/>
      <c r="Q615" s="252"/>
      <c r="R615" s="252"/>
      <c r="S615" s="252"/>
      <c r="T615" s="253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4" t="s">
        <v>148</v>
      </c>
      <c r="AU615" s="254" t="s">
        <v>87</v>
      </c>
      <c r="AV615" s="14" t="s">
        <v>87</v>
      </c>
      <c r="AW615" s="14" t="s">
        <v>33</v>
      </c>
      <c r="AX615" s="14" t="s">
        <v>77</v>
      </c>
      <c r="AY615" s="254" t="s">
        <v>139</v>
      </c>
    </row>
    <row r="616" s="13" customFormat="1">
      <c r="A616" s="13"/>
      <c r="B616" s="233"/>
      <c r="C616" s="234"/>
      <c r="D616" s="235" t="s">
        <v>148</v>
      </c>
      <c r="E616" s="236" t="s">
        <v>1</v>
      </c>
      <c r="F616" s="237" t="s">
        <v>715</v>
      </c>
      <c r="G616" s="234"/>
      <c r="H616" s="236" t="s">
        <v>1</v>
      </c>
      <c r="I616" s="238"/>
      <c r="J616" s="234"/>
      <c r="K616" s="234"/>
      <c r="L616" s="239"/>
      <c r="M616" s="240"/>
      <c r="N616" s="241"/>
      <c r="O616" s="241"/>
      <c r="P616" s="241"/>
      <c r="Q616" s="241"/>
      <c r="R616" s="241"/>
      <c r="S616" s="241"/>
      <c r="T616" s="242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3" t="s">
        <v>148</v>
      </c>
      <c r="AU616" s="243" t="s">
        <v>87</v>
      </c>
      <c r="AV616" s="13" t="s">
        <v>85</v>
      </c>
      <c r="AW616" s="13" t="s">
        <v>33</v>
      </c>
      <c r="AX616" s="13" t="s">
        <v>77</v>
      </c>
      <c r="AY616" s="243" t="s">
        <v>139</v>
      </c>
    </row>
    <row r="617" s="14" customFormat="1">
      <c r="A617" s="14"/>
      <c r="B617" s="244"/>
      <c r="C617" s="245"/>
      <c r="D617" s="235" t="s">
        <v>148</v>
      </c>
      <c r="E617" s="246" t="s">
        <v>1</v>
      </c>
      <c r="F617" s="247" t="s">
        <v>716</v>
      </c>
      <c r="G617" s="245"/>
      <c r="H617" s="248">
        <v>18.370000000000001</v>
      </c>
      <c r="I617" s="249"/>
      <c r="J617" s="245"/>
      <c r="K617" s="245"/>
      <c r="L617" s="250"/>
      <c r="M617" s="251"/>
      <c r="N617" s="252"/>
      <c r="O617" s="252"/>
      <c r="P617" s="252"/>
      <c r="Q617" s="252"/>
      <c r="R617" s="252"/>
      <c r="S617" s="252"/>
      <c r="T617" s="253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4" t="s">
        <v>148</v>
      </c>
      <c r="AU617" s="254" t="s">
        <v>87</v>
      </c>
      <c r="AV617" s="14" t="s">
        <v>87</v>
      </c>
      <c r="AW617" s="14" t="s">
        <v>33</v>
      </c>
      <c r="AX617" s="14" t="s">
        <v>77</v>
      </c>
      <c r="AY617" s="254" t="s">
        <v>139</v>
      </c>
    </row>
    <row r="618" s="13" customFormat="1">
      <c r="A618" s="13"/>
      <c r="B618" s="233"/>
      <c r="C618" s="234"/>
      <c r="D618" s="235" t="s">
        <v>148</v>
      </c>
      <c r="E618" s="236" t="s">
        <v>1</v>
      </c>
      <c r="F618" s="237" t="s">
        <v>717</v>
      </c>
      <c r="G618" s="234"/>
      <c r="H618" s="236" t="s">
        <v>1</v>
      </c>
      <c r="I618" s="238"/>
      <c r="J618" s="234"/>
      <c r="K618" s="234"/>
      <c r="L618" s="239"/>
      <c r="M618" s="240"/>
      <c r="N618" s="241"/>
      <c r="O618" s="241"/>
      <c r="P618" s="241"/>
      <c r="Q618" s="241"/>
      <c r="R618" s="241"/>
      <c r="S618" s="241"/>
      <c r="T618" s="24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3" t="s">
        <v>148</v>
      </c>
      <c r="AU618" s="243" t="s">
        <v>87</v>
      </c>
      <c r="AV618" s="13" t="s">
        <v>85</v>
      </c>
      <c r="AW618" s="13" t="s">
        <v>33</v>
      </c>
      <c r="AX618" s="13" t="s">
        <v>77</v>
      </c>
      <c r="AY618" s="243" t="s">
        <v>139</v>
      </c>
    </row>
    <row r="619" s="14" customFormat="1">
      <c r="A619" s="14"/>
      <c r="B619" s="244"/>
      <c r="C619" s="245"/>
      <c r="D619" s="235" t="s">
        <v>148</v>
      </c>
      <c r="E619" s="246" t="s">
        <v>1</v>
      </c>
      <c r="F619" s="247" t="s">
        <v>718</v>
      </c>
      <c r="G619" s="245"/>
      <c r="H619" s="248">
        <v>19.23</v>
      </c>
      <c r="I619" s="249"/>
      <c r="J619" s="245"/>
      <c r="K619" s="245"/>
      <c r="L619" s="250"/>
      <c r="M619" s="251"/>
      <c r="N619" s="252"/>
      <c r="O619" s="252"/>
      <c r="P619" s="252"/>
      <c r="Q619" s="252"/>
      <c r="R619" s="252"/>
      <c r="S619" s="252"/>
      <c r="T619" s="253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4" t="s">
        <v>148</v>
      </c>
      <c r="AU619" s="254" t="s">
        <v>87</v>
      </c>
      <c r="AV619" s="14" t="s">
        <v>87</v>
      </c>
      <c r="AW619" s="14" t="s">
        <v>33</v>
      </c>
      <c r="AX619" s="14" t="s">
        <v>77</v>
      </c>
      <c r="AY619" s="254" t="s">
        <v>139</v>
      </c>
    </row>
    <row r="620" s="13" customFormat="1">
      <c r="A620" s="13"/>
      <c r="B620" s="233"/>
      <c r="C620" s="234"/>
      <c r="D620" s="235" t="s">
        <v>148</v>
      </c>
      <c r="E620" s="236" t="s">
        <v>1</v>
      </c>
      <c r="F620" s="237" t="s">
        <v>251</v>
      </c>
      <c r="G620" s="234"/>
      <c r="H620" s="236" t="s">
        <v>1</v>
      </c>
      <c r="I620" s="238"/>
      <c r="J620" s="234"/>
      <c r="K620" s="234"/>
      <c r="L620" s="239"/>
      <c r="M620" s="240"/>
      <c r="N620" s="241"/>
      <c r="O620" s="241"/>
      <c r="P620" s="241"/>
      <c r="Q620" s="241"/>
      <c r="R620" s="241"/>
      <c r="S620" s="241"/>
      <c r="T620" s="24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3" t="s">
        <v>148</v>
      </c>
      <c r="AU620" s="243" t="s">
        <v>87</v>
      </c>
      <c r="AV620" s="13" t="s">
        <v>85</v>
      </c>
      <c r="AW620" s="13" t="s">
        <v>33</v>
      </c>
      <c r="AX620" s="13" t="s">
        <v>77</v>
      </c>
      <c r="AY620" s="243" t="s">
        <v>139</v>
      </c>
    </row>
    <row r="621" s="14" customFormat="1">
      <c r="A621" s="14"/>
      <c r="B621" s="244"/>
      <c r="C621" s="245"/>
      <c r="D621" s="235" t="s">
        <v>148</v>
      </c>
      <c r="E621" s="246" t="s">
        <v>1</v>
      </c>
      <c r="F621" s="247" t="s">
        <v>719</v>
      </c>
      <c r="G621" s="245"/>
      <c r="H621" s="248">
        <v>10.048</v>
      </c>
      <c r="I621" s="249"/>
      <c r="J621" s="245"/>
      <c r="K621" s="245"/>
      <c r="L621" s="250"/>
      <c r="M621" s="251"/>
      <c r="N621" s="252"/>
      <c r="O621" s="252"/>
      <c r="P621" s="252"/>
      <c r="Q621" s="252"/>
      <c r="R621" s="252"/>
      <c r="S621" s="252"/>
      <c r="T621" s="253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4" t="s">
        <v>148</v>
      </c>
      <c r="AU621" s="254" t="s">
        <v>87</v>
      </c>
      <c r="AV621" s="14" t="s">
        <v>87</v>
      </c>
      <c r="AW621" s="14" t="s">
        <v>33</v>
      </c>
      <c r="AX621" s="14" t="s">
        <v>77</v>
      </c>
      <c r="AY621" s="254" t="s">
        <v>139</v>
      </c>
    </row>
    <row r="622" s="13" customFormat="1">
      <c r="A622" s="13"/>
      <c r="B622" s="233"/>
      <c r="C622" s="234"/>
      <c r="D622" s="235" t="s">
        <v>148</v>
      </c>
      <c r="E622" s="236" t="s">
        <v>1</v>
      </c>
      <c r="F622" s="237" t="s">
        <v>720</v>
      </c>
      <c r="G622" s="234"/>
      <c r="H622" s="236" t="s">
        <v>1</v>
      </c>
      <c r="I622" s="238"/>
      <c r="J622" s="234"/>
      <c r="K622" s="234"/>
      <c r="L622" s="239"/>
      <c r="M622" s="240"/>
      <c r="N622" s="241"/>
      <c r="O622" s="241"/>
      <c r="P622" s="241"/>
      <c r="Q622" s="241"/>
      <c r="R622" s="241"/>
      <c r="S622" s="241"/>
      <c r="T622" s="24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43" t="s">
        <v>148</v>
      </c>
      <c r="AU622" s="243" t="s">
        <v>87</v>
      </c>
      <c r="AV622" s="13" t="s">
        <v>85</v>
      </c>
      <c r="AW622" s="13" t="s">
        <v>33</v>
      </c>
      <c r="AX622" s="13" t="s">
        <v>77</v>
      </c>
      <c r="AY622" s="243" t="s">
        <v>139</v>
      </c>
    </row>
    <row r="623" s="14" customFormat="1">
      <c r="A623" s="14"/>
      <c r="B623" s="244"/>
      <c r="C623" s="245"/>
      <c r="D623" s="235" t="s">
        <v>148</v>
      </c>
      <c r="E623" s="246" t="s">
        <v>1</v>
      </c>
      <c r="F623" s="247" t="s">
        <v>721</v>
      </c>
      <c r="G623" s="245"/>
      <c r="H623" s="248">
        <v>12.16</v>
      </c>
      <c r="I623" s="249"/>
      <c r="J623" s="245"/>
      <c r="K623" s="245"/>
      <c r="L623" s="250"/>
      <c r="M623" s="251"/>
      <c r="N623" s="252"/>
      <c r="O623" s="252"/>
      <c r="P623" s="252"/>
      <c r="Q623" s="252"/>
      <c r="R623" s="252"/>
      <c r="S623" s="252"/>
      <c r="T623" s="25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4" t="s">
        <v>148</v>
      </c>
      <c r="AU623" s="254" t="s">
        <v>87</v>
      </c>
      <c r="AV623" s="14" t="s">
        <v>87</v>
      </c>
      <c r="AW623" s="14" t="s">
        <v>33</v>
      </c>
      <c r="AX623" s="14" t="s">
        <v>77</v>
      </c>
      <c r="AY623" s="254" t="s">
        <v>139</v>
      </c>
    </row>
    <row r="624" s="13" customFormat="1">
      <c r="A624" s="13"/>
      <c r="B624" s="233"/>
      <c r="C624" s="234"/>
      <c r="D624" s="235" t="s">
        <v>148</v>
      </c>
      <c r="E624" s="236" t="s">
        <v>1</v>
      </c>
      <c r="F624" s="237" t="s">
        <v>510</v>
      </c>
      <c r="G624" s="234"/>
      <c r="H624" s="236" t="s">
        <v>1</v>
      </c>
      <c r="I624" s="238"/>
      <c r="J624" s="234"/>
      <c r="K624" s="234"/>
      <c r="L624" s="239"/>
      <c r="M624" s="240"/>
      <c r="N624" s="241"/>
      <c r="O624" s="241"/>
      <c r="P624" s="241"/>
      <c r="Q624" s="241"/>
      <c r="R624" s="241"/>
      <c r="S624" s="241"/>
      <c r="T624" s="24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3" t="s">
        <v>148</v>
      </c>
      <c r="AU624" s="243" t="s">
        <v>87</v>
      </c>
      <c r="AV624" s="13" t="s">
        <v>85</v>
      </c>
      <c r="AW624" s="13" t="s">
        <v>33</v>
      </c>
      <c r="AX624" s="13" t="s">
        <v>77</v>
      </c>
      <c r="AY624" s="243" t="s">
        <v>139</v>
      </c>
    </row>
    <row r="625" s="14" customFormat="1">
      <c r="A625" s="14"/>
      <c r="B625" s="244"/>
      <c r="C625" s="245"/>
      <c r="D625" s="235" t="s">
        <v>148</v>
      </c>
      <c r="E625" s="246" t="s">
        <v>1</v>
      </c>
      <c r="F625" s="247" t="s">
        <v>730</v>
      </c>
      <c r="G625" s="245"/>
      <c r="H625" s="248">
        <v>10.195</v>
      </c>
      <c r="I625" s="249"/>
      <c r="J625" s="245"/>
      <c r="K625" s="245"/>
      <c r="L625" s="250"/>
      <c r="M625" s="251"/>
      <c r="N625" s="252"/>
      <c r="O625" s="252"/>
      <c r="P625" s="252"/>
      <c r="Q625" s="252"/>
      <c r="R625" s="252"/>
      <c r="S625" s="252"/>
      <c r="T625" s="253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4" t="s">
        <v>148</v>
      </c>
      <c r="AU625" s="254" t="s">
        <v>87</v>
      </c>
      <c r="AV625" s="14" t="s">
        <v>87</v>
      </c>
      <c r="AW625" s="14" t="s">
        <v>33</v>
      </c>
      <c r="AX625" s="14" t="s">
        <v>77</v>
      </c>
      <c r="AY625" s="254" t="s">
        <v>139</v>
      </c>
    </row>
    <row r="626" s="13" customFormat="1">
      <c r="A626" s="13"/>
      <c r="B626" s="233"/>
      <c r="C626" s="234"/>
      <c r="D626" s="235" t="s">
        <v>148</v>
      </c>
      <c r="E626" s="236" t="s">
        <v>1</v>
      </c>
      <c r="F626" s="237" t="s">
        <v>723</v>
      </c>
      <c r="G626" s="234"/>
      <c r="H626" s="236" t="s">
        <v>1</v>
      </c>
      <c r="I626" s="238"/>
      <c r="J626" s="234"/>
      <c r="K626" s="234"/>
      <c r="L626" s="239"/>
      <c r="M626" s="240"/>
      <c r="N626" s="241"/>
      <c r="O626" s="241"/>
      <c r="P626" s="241"/>
      <c r="Q626" s="241"/>
      <c r="R626" s="241"/>
      <c r="S626" s="241"/>
      <c r="T626" s="24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43" t="s">
        <v>148</v>
      </c>
      <c r="AU626" s="243" t="s">
        <v>87</v>
      </c>
      <c r="AV626" s="13" t="s">
        <v>85</v>
      </c>
      <c r="AW626" s="13" t="s">
        <v>33</v>
      </c>
      <c r="AX626" s="13" t="s">
        <v>77</v>
      </c>
      <c r="AY626" s="243" t="s">
        <v>139</v>
      </c>
    </row>
    <row r="627" s="14" customFormat="1">
      <c r="A627" s="14"/>
      <c r="B627" s="244"/>
      <c r="C627" s="245"/>
      <c r="D627" s="235" t="s">
        <v>148</v>
      </c>
      <c r="E627" s="246" t="s">
        <v>1</v>
      </c>
      <c r="F627" s="247" t="s">
        <v>724</v>
      </c>
      <c r="G627" s="245"/>
      <c r="H627" s="248">
        <v>1.6910000000000001</v>
      </c>
      <c r="I627" s="249"/>
      <c r="J627" s="245"/>
      <c r="K627" s="245"/>
      <c r="L627" s="250"/>
      <c r="M627" s="251"/>
      <c r="N627" s="252"/>
      <c r="O627" s="252"/>
      <c r="P627" s="252"/>
      <c r="Q627" s="252"/>
      <c r="R627" s="252"/>
      <c r="S627" s="252"/>
      <c r="T627" s="253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4" t="s">
        <v>148</v>
      </c>
      <c r="AU627" s="254" t="s">
        <v>87</v>
      </c>
      <c r="AV627" s="14" t="s">
        <v>87</v>
      </c>
      <c r="AW627" s="14" t="s">
        <v>33</v>
      </c>
      <c r="AX627" s="14" t="s">
        <v>77</v>
      </c>
      <c r="AY627" s="254" t="s">
        <v>139</v>
      </c>
    </row>
    <row r="628" s="13" customFormat="1">
      <c r="A628" s="13"/>
      <c r="B628" s="233"/>
      <c r="C628" s="234"/>
      <c r="D628" s="235" t="s">
        <v>148</v>
      </c>
      <c r="E628" s="236" t="s">
        <v>1</v>
      </c>
      <c r="F628" s="237" t="s">
        <v>375</v>
      </c>
      <c r="G628" s="234"/>
      <c r="H628" s="236" t="s">
        <v>1</v>
      </c>
      <c r="I628" s="238"/>
      <c r="J628" s="234"/>
      <c r="K628" s="234"/>
      <c r="L628" s="239"/>
      <c r="M628" s="240"/>
      <c r="N628" s="241"/>
      <c r="O628" s="241"/>
      <c r="P628" s="241"/>
      <c r="Q628" s="241"/>
      <c r="R628" s="241"/>
      <c r="S628" s="241"/>
      <c r="T628" s="24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3" t="s">
        <v>148</v>
      </c>
      <c r="AU628" s="243" t="s">
        <v>87</v>
      </c>
      <c r="AV628" s="13" t="s">
        <v>85</v>
      </c>
      <c r="AW628" s="13" t="s">
        <v>33</v>
      </c>
      <c r="AX628" s="13" t="s">
        <v>77</v>
      </c>
      <c r="AY628" s="243" t="s">
        <v>139</v>
      </c>
    </row>
    <row r="629" s="14" customFormat="1">
      <c r="A629" s="14"/>
      <c r="B629" s="244"/>
      <c r="C629" s="245"/>
      <c r="D629" s="235" t="s">
        <v>148</v>
      </c>
      <c r="E629" s="246" t="s">
        <v>1</v>
      </c>
      <c r="F629" s="247" t="s">
        <v>731</v>
      </c>
      <c r="G629" s="245"/>
      <c r="H629" s="248">
        <v>5.6699999999999999</v>
      </c>
      <c r="I629" s="249"/>
      <c r="J629" s="245"/>
      <c r="K629" s="245"/>
      <c r="L629" s="250"/>
      <c r="M629" s="251"/>
      <c r="N629" s="252"/>
      <c r="O629" s="252"/>
      <c r="P629" s="252"/>
      <c r="Q629" s="252"/>
      <c r="R629" s="252"/>
      <c r="S629" s="252"/>
      <c r="T629" s="25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4" t="s">
        <v>148</v>
      </c>
      <c r="AU629" s="254" t="s">
        <v>87</v>
      </c>
      <c r="AV629" s="14" t="s">
        <v>87</v>
      </c>
      <c r="AW629" s="14" t="s">
        <v>33</v>
      </c>
      <c r="AX629" s="14" t="s">
        <v>77</v>
      </c>
      <c r="AY629" s="254" t="s">
        <v>139</v>
      </c>
    </row>
    <row r="630" s="13" customFormat="1">
      <c r="A630" s="13"/>
      <c r="B630" s="233"/>
      <c r="C630" s="234"/>
      <c r="D630" s="235" t="s">
        <v>148</v>
      </c>
      <c r="E630" s="236" t="s">
        <v>1</v>
      </c>
      <c r="F630" s="237" t="s">
        <v>732</v>
      </c>
      <c r="G630" s="234"/>
      <c r="H630" s="236" t="s">
        <v>1</v>
      </c>
      <c r="I630" s="238"/>
      <c r="J630" s="234"/>
      <c r="K630" s="234"/>
      <c r="L630" s="239"/>
      <c r="M630" s="240"/>
      <c r="N630" s="241"/>
      <c r="O630" s="241"/>
      <c r="P630" s="241"/>
      <c r="Q630" s="241"/>
      <c r="R630" s="241"/>
      <c r="S630" s="241"/>
      <c r="T630" s="242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3" t="s">
        <v>148</v>
      </c>
      <c r="AU630" s="243" t="s">
        <v>87</v>
      </c>
      <c r="AV630" s="13" t="s">
        <v>85</v>
      </c>
      <c r="AW630" s="13" t="s">
        <v>33</v>
      </c>
      <c r="AX630" s="13" t="s">
        <v>77</v>
      </c>
      <c r="AY630" s="243" t="s">
        <v>139</v>
      </c>
    </row>
    <row r="631" s="14" customFormat="1">
      <c r="A631" s="14"/>
      <c r="B631" s="244"/>
      <c r="C631" s="245"/>
      <c r="D631" s="235" t="s">
        <v>148</v>
      </c>
      <c r="E631" s="246" t="s">
        <v>1</v>
      </c>
      <c r="F631" s="247" t="s">
        <v>474</v>
      </c>
      <c r="G631" s="245"/>
      <c r="H631" s="248">
        <v>9.8699999999999992</v>
      </c>
      <c r="I631" s="249"/>
      <c r="J631" s="245"/>
      <c r="K631" s="245"/>
      <c r="L631" s="250"/>
      <c r="M631" s="251"/>
      <c r="N631" s="252"/>
      <c r="O631" s="252"/>
      <c r="P631" s="252"/>
      <c r="Q631" s="252"/>
      <c r="R631" s="252"/>
      <c r="S631" s="252"/>
      <c r="T631" s="25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4" t="s">
        <v>148</v>
      </c>
      <c r="AU631" s="254" t="s">
        <v>87</v>
      </c>
      <c r="AV631" s="14" t="s">
        <v>87</v>
      </c>
      <c r="AW631" s="14" t="s">
        <v>33</v>
      </c>
      <c r="AX631" s="14" t="s">
        <v>77</v>
      </c>
      <c r="AY631" s="254" t="s">
        <v>139</v>
      </c>
    </row>
    <row r="632" s="13" customFormat="1">
      <c r="A632" s="13"/>
      <c r="B632" s="233"/>
      <c r="C632" s="234"/>
      <c r="D632" s="235" t="s">
        <v>148</v>
      </c>
      <c r="E632" s="236" t="s">
        <v>1</v>
      </c>
      <c r="F632" s="237" t="s">
        <v>264</v>
      </c>
      <c r="G632" s="234"/>
      <c r="H632" s="236" t="s">
        <v>1</v>
      </c>
      <c r="I632" s="238"/>
      <c r="J632" s="234"/>
      <c r="K632" s="234"/>
      <c r="L632" s="239"/>
      <c r="M632" s="240"/>
      <c r="N632" s="241"/>
      <c r="O632" s="241"/>
      <c r="P632" s="241"/>
      <c r="Q632" s="241"/>
      <c r="R632" s="241"/>
      <c r="S632" s="241"/>
      <c r="T632" s="242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43" t="s">
        <v>148</v>
      </c>
      <c r="AU632" s="243" t="s">
        <v>87</v>
      </c>
      <c r="AV632" s="13" t="s">
        <v>85</v>
      </c>
      <c r="AW632" s="13" t="s">
        <v>33</v>
      </c>
      <c r="AX632" s="13" t="s">
        <v>77</v>
      </c>
      <c r="AY632" s="243" t="s">
        <v>139</v>
      </c>
    </row>
    <row r="633" s="14" customFormat="1">
      <c r="A633" s="14"/>
      <c r="B633" s="244"/>
      <c r="C633" s="245"/>
      <c r="D633" s="235" t="s">
        <v>148</v>
      </c>
      <c r="E633" s="246" t="s">
        <v>1</v>
      </c>
      <c r="F633" s="247" t="s">
        <v>733</v>
      </c>
      <c r="G633" s="245"/>
      <c r="H633" s="248">
        <v>6.3600000000000003</v>
      </c>
      <c r="I633" s="249"/>
      <c r="J633" s="245"/>
      <c r="K633" s="245"/>
      <c r="L633" s="250"/>
      <c r="M633" s="251"/>
      <c r="N633" s="252"/>
      <c r="O633" s="252"/>
      <c r="P633" s="252"/>
      <c r="Q633" s="252"/>
      <c r="R633" s="252"/>
      <c r="S633" s="252"/>
      <c r="T633" s="253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4" t="s">
        <v>148</v>
      </c>
      <c r="AU633" s="254" t="s">
        <v>87</v>
      </c>
      <c r="AV633" s="14" t="s">
        <v>87</v>
      </c>
      <c r="AW633" s="14" t="s">
        <v>33</v>
      </c>
      <c r="AX633" s="14" t="s">
        <v>77</v>
      </c>
      <c r="AY633" s="254" t="s">
        <v>139</v>
      </c>
    </row>
    <row r="634" s="15" customFormat="1">
      <c r="A634" s="15"/>
      <c r="B634" s="255"/>
      <c r="C634" s="256"/>
      <c r="D634" s="235" t="s">
        <v>148</v>
      </c>
      <c r="E634" s="257" t="s">
        <v>1</v>
      </c>
      <c r="F634" s="258" t="s">
        <v>151</v>
      </c>
      <c r="G634" s="256"/>
      <c r="H634" s="259">
        <v>224.316</v>
      </c>
      <c r="I634" s="260"/>
      <c r="J634" s="256"/>
      <c r="K634" s="256"/>
      <c r="L634" s="261"/>
      <c r="M634" s="262"/>
      <c r="N634" s="263"/>
      <c r="O634" s="263"/>
      <c r="P634" s="263"/>
      <c r="Q634" s="263"/>
      <c r="R634" s="263"/>
      <c r="S634" s="263"/>
      <c r="T634" s="264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65" t="s">
        <v>148</v>
      </c>
      <c r="AU634" s="265" t="s">
        <v>87</v>
      </c>
      <c r="AV634" s="15" t="s">
        <v>146</v>
      </c>
      <c r="AW634" s="15" t="s">
        <v>33</v>
      </c>
      <c r="AX634" s="15" t="s">
        <v>85</v>
      </c>
      <c r="AY634" s="265" t="s">
        <v>139</v>
      </c>
    </row>
    <row r="635" s="12" customFormat="1" ht="25.92" customHeight="1">
      <c r="A635" s="12"/>
      <c r="B635" s="203"/>
      <c r="C635" s="204"/>
      <c r="D635" s="205" t="s">
        <v>76</v>
      </c>
      <c r="E635" s="206" t="s">
        <v>738</v>
      </c>
      <c r="F635" s="206" t="s">
        <v>739</v>
      </c>
      <c r="G635" s="204"/>
      <c r="H635" s="204"/>
      <c r="I635" s="207"/>
      <c r="J635" s="208">
        <f>BK635</f>
        <v>0</v>
      </c>
      <c r="K635" s="204"/>
      <c r="L635" s="209"/>
      <c r="M635" s="210"/>
      <c r="N635" s="211"/>
      <c r="O635" s="211"/>
      <c r="P635" s="212">
        <f>P636+P639</f>
        <v>0</v>
      </c>
      <c r="Q635" s="211"/>
      <c r="R635" s="212">
        <f>R636+R639</f>
        <v>0</v>
      </c>
      <c r="S635" s="211"/>
      <c r="T635" s="213">
        <f>T636+T639</f>
        <v>0</v>
      </c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R635" s="214" t="s">
        <v>169</v>
      </c>
      <c r="AT635" s="215" t="s">
        <v>76</v>
      </c>
      <c r="AU635" s="215" t="s">
        <v>77</v>
      </c>
      <c r="AY635" s="214" t="s">
        <v>139</v>
      </c>
      <c r="BK635" s="216">
        <f>BK636+BK639</f>
        <v>0</v>
      </c>
    </row>
    <row r="636" s="12" customFormat="1" ht="22.8" customHeight="1">
      <c r="A636" s="12"/>
      <c r="B636" s="203"/>
      <c r="C636" s="204"/>
      <c r="D636" s="205" t="s">
        <v>76</v>
      </c>
      <c r="E636" s="217" t="s">
        <v>740</v>
      </c>
      <c r="F636" s="217" t="s">
        <v>741</v>
      </c>
      <c r="G636" s="204"/>
      <c r="H636" s="204"/>
      <c r="I636" s="207"/>
      <c r="J636" s="218">
        <f>BK636</f>
        <v>0</v>
      </c>
      <c r="K636" s="204"/>
      <c r="L636" s="209"/>
      <c r="M636" s="210"/>
      <c r="N636" s="211"/>
      <c r="O636" s="211"/>
      <c r="P636" s="212">
        <f>SUM(P637:P638)</f>
        <v>0</v>
      </c>
      <c r="Q636" s="211"/>
      <c r="R636" s="212">
        <f>SUM(R637:R638)</f>
        <v>0</v>
      </c>
      <c r="S636" s="211"/>
      <c r="T636" s="213">
        <f>SUM(T637:T638)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14" t="s">
        <v>169</v>
      </c>
      <c r="AT636" s="215" t="s">
        <v>76</v>
      </c>
      <c r="AU636" s="215" t="s">
        <v>85</v>
      </c>
      <c r="AY636" s="214" t="s">
        <v>139</v>
      </c>
      <c r="BK636" s="216">
        <f>SUM(BK637:BK638)</f>
        <v>0</v>
      </c>
    </row>
    <row r="637" s="2" customFormat="1" ht="16.5" customHeight="1">
      <c r="A637" s="38"/>
      <c r="B637" s="39"/>
      <c r="C637" s="219" t="s">
        <v>742</v>
      </c>
      <c r="D637" s="219" t="s">
        <v>142</v>
      </c>
      <c r="E637" s="220" t="s">
        <v>743</v>
      </c>
      <c r="F637" s="221" t="s">
        <v>744</v>
      </c>
      <c r="G637" s="222" t="s">
        <v>435</v>
      </c>
      <c r="H637" s="281"/>
      <c r="I637" s="224"/>
      <c r="J637" s="225">
        <f>ROUND(I637*H637,2)</f>
        <v>0</v>
      </c>
      <c r="K637" s="226"/>
      <c r="L637" s="44"/>
      <c r="M637" s="227" t="s">
        <v>1</v>
      </c>
      <c r="N637" s="228" t="s">
        <v>42</v>
      </c>
      <c r="O637" s="91"/>
      <c r="P637" s="229">
        <f>O637*H637</f>
        <v>0</v>
      </c>
      <c r="Q637" s="229">
        <v>0</v>
      </c>
      <c r="R637" s="229">
        <f>Q637*H637</f>
        <v>0</v>
      </c>
      <c r="S637" s="229">
        <v>0</v>
      </c>
      <c r="T637" s="230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31" t="s">
        <v>745</v>
      </c>
      <c r="AT637" s="231" t="s">
        <v>142</v>
      </c>
      <c r="AU637" s="231" t="s">
        <v>87</v>
      </c>
      <c r="AY637" s="17" t="s">
        <v>139</v>
      </c>
      <c r="BE637" s="232">
        <f>IF(N637="základní",J637,0)</f>
        <v>0</v>
      </c>
      <c r="BF637" s="232">
        <f>IF(N637="snížená",J637,0)</f>
        <v>0</v>
      </c>
      <c r="BG637" s="232">
        <f>IF(N637="zákl. přenesená",J637,0)</f>
        <v>0</v>
      </c>
      <c r="BH637" s="232">
        <f>IF(N637="sníž. přenesená",J637,0)</f>
        <v>0</v>
      </c>
      <c r="BI637" s="232">
        <f>IF(N637="nulová",J637,0)</f>
        <v>0</v>
      </c>
      <c r="BJ637" s="17" t="s">
        <v>85</v>
      </c>
      <c r="BK637" s="232">
        <f>ROUND(I637*H637,2)</f>
        <v>0</v>
      </c>
      <c r="BL637" s="17" t="s">
        <v>745</v>
      </c>
      <c r="BM637" s="231" t="s">
        <v>746</v>
      </c>
    </row>
    <row r="638" s="2" customFormat="1">
      <c r="A638" s="38"/>
      <c r="B638" s="39"/>
      <c r="C638" s="40"/>
      <c r="D638" s="235" t="s">
        <v>411</v>
      </c>
      <c r="E638" s="40"/>
      <c r="F638" s="266" t="s">
        <v>747</v>
      </c>
      <c r="G638" s="40"/>
      <c r="H638" s="40"/>
      <c r="I638" s="267"/>
      <c r="J638" s="40"/>
      <c r="K638" s="40"/>
      <c r="L638" s="44"/>
      <c r="M638" s="268"/>
      <c r="N638" s="269"/>
      <c r="O638" s="91"/>
      <c r="P638" s="91"/>
      <c r="Q638" s="91"/>
      <c r="R638" s="91"/>
      <c r="S638" s="91"/>
      <c r="T638" s="92"/>
      <c r="U638" s="38"/>
      <c r="V638" s="38"/>
      <c r="W638" s="38"/>
      <c r="X638" s="38"/>
      <c r="Y638" s="38"/>
      <c r="Z638" s="38"/>
      <c r="AA638" s="38"/>
      <c r="AB638" s="38"/>
      <c r="AC638" s="38"/>
      <c r="AD638" s="38"/>
      <c r="AE638" s="38"/>
      <c r="AT638" s="17" t="s">
        <v>411</v>
      </c>
      <c r="AU638" s="17" t="s">
        <v>87</v>
      </c>
    </row>
    <row r="639" s="12" customFormat="1" ht="22.8" customHeight="1">
      <c r="A639" s="12"/>
      <c r="B639" s="203"/>
      <c r="C639" s="204"/>
      <c r="D639" s="205" t="s">
        <v>76</v>
      </c>
      <c r="E639" s="217" t="s">
        <v>748</v>
      </c>
      <c r="F639" s="217" t="s">
        <v>749</v>
      </c>
      <c r="G639" s="204"/>
      <c r="H639" s="204"/>
      <c r="I639" s="207"/>
      <c r="J639" s="218">
        <f>BK639</f>
        <v>0</v>
      </c>
      <c r="K639" s="204"/>
      <c r="L639" s="209"/>
      <c r="M639" s="210"/>
      <c r="N639" s="211"/>
      <c r="O639" s="211"/>
      <c r="P639" s="212">
        <f>SUM(P640:P641)</f>
        <v>0</v>
      </c>
      <c r="Q639" s="211"/>
      <c r="R639" s="212">
        <f>SUM(R640:R641)</f>
        <v>0</v>
      </c>
      <c r="S639" s="211"/>
      <c r="T639" s="213">
        <f>SUM(T640:T641)</f>
        <v>0</v>
      </c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R639" s="214" t="s">
        <v>169</v>
      </c>
      <c r="AT639" s="215" t="s">
        <v>76</v>
      </c>
      <c r="AU639" s="215" t="s">
        <v>85</v>
      </c>
      <c r="AY639" s="214" t="s">
        <v>139</v>
      </c>
      <c r="BK639" s="216">
        <f>SUM(BK640:BK641)</f>
        <v>0</v>
      </c>
    </row>
    <row r="640" s="2" customFormat="1" ht="16.5" customHeight="1">
      <c r="A640" s="38"/>
      <c r="B640" s="39"/>
      <c r="C640" s="219" t="s">
        <v>750</v>
      </c>
      <c r="D640" s="219" t="s">
        <v>142</v>
      </c>
      <c r="E640" s="220" t="s">
        <v>751</v>
      </c>
      <c r="F640" s="221" t="s">
        <v>752</v>
      </c>
      <c r="G640" s="222" t="s">
        <v>435</v>
      </c>
      <c r="H640" s="281"/>
      <c r="I640" s="224"/>
      <c r="J640" s="225">
        <f>ROUND(I640*H640,2)</f>
        <v>0</v>
      </c>
      <c r="K640" s="226"/>
      <c r="L640" s="44"/>
      <c r="M640" s="227" t="s">
        <v>1</v>
      </c>
      <c r="N640" s="228" t="s">
        <v>42</v>
      </c>
      <c r="O640" s="91"/>
      <c r="P640" s="229">
        <f>O640*H640</f>
        <v>0</v>
      </c>
      <c r="Q640" s="229">
        <v>0</v>
      </c>
      <c r="R640" s="229">
        <f>Q640*H640</f>
        <v>0</v>
      </c>
      <c r="S640" s="229">
        <v>0</v>
      </c>
      <c r="T640" s="230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31" t="s">
        <v>745</v>
      </c>
      <c r="AT640" s="231" t="s">
        <v>142</v>
      </c>
      <c r="AU640" s="231" t="s">
        <v>87</v>
      </c>
      <c r="AY640" s="17" t="s">
        <v>139</v>
      </c>
      <c r="BE640" s="232">
        <f>IF(N640="základní",J640,0)</f>
        <v>0</v>
      </c>
      <c r="BF640" s="232">
        <f>IF(N640="snížená",J640,0)</f>
        <v>0</v>
      </c>
      <c r="BG640" s="232">
        <f>IF(N640="zákl. přenesená",J640,0)</f>
        <v>0</v>
      </c>
      <c r="BH640" s="232">
        <f>IF(N640="sníž. přenesená",J640,0)</f>
        <v>0</v>
      </c>
      <c r="BI640" s="232">
        <f>IF(N640="nulová",J640,0)</f>
        <v>0</v>
      </c>
      <c r="BJ640" s="17" t="s">
        <v>85</v>
      </c>
      <c r="BK640" s="232">
        <f>ROUND(I640*H640,2)</f>
        <v>0</v>
      </c>
      <c r="BL640" s="17" t="s">
        <v>745</v>
      </c>
      <c r="BM640" s="231" t="s">
        <v>753</v>
      </c>
    </row>
    <row r="641" s="2" customFormat="1">
      <c r="A641" s="38"/>
      <c r="B641" s="39"/>
      <c r="C641" s="40"/>
      <c r="D641" s="235" t="s">
        <v>411</v>
      </c>
      <c r="E641" s="40"/>
      <c r="F641" s="266" t="s">
        <v>754</v>
      </c>
      <c r="G641" s="40"/>
      <c r="H641" s="40"/>
      <c r="I641" s="267"/>
      <c r="J641" s="40"/>
      <c r="K641" s="40"/>
      <c r="L641" s="44"/>
      <c r="M641" s="282"/>
      <c r="N641" s="283"/>
      <c r="O641" s="284"/>
      <c r="P641" s="284"/>
      <c r="Q641" s="284"/>
      <c r="R641" s="284"/>
      <c r="S641" s="284"/>
      <c r="T641" s="285"/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T641" s="17" t="s">
        <v>411</v>
      </c>
      <c r="AU641" s="17" t="s">
        <v>87</v>
      </c>
    </row>
    <row r="642" s="2" customFormat="1" ht="6.96" customHeight="1">
      <c r="A642" s="38"/>
      <c r="B642" s="66"/>
      <c r="C642" s="67"/>
      <c r="D642" s="67"/>
      <c r="E642" s="67"/>
      <c r="F642" s="67"/>
      <c r="G642" s="67"/>
      <c r="H642" s="67"/>
      <c r="I642" s="67"/>
      <c r="J642" s="67"/>
      <c r="K642" s="67"/>
      <c r="L642" s="44"/>
      <c r="M642" s="38"/>
      <c r="O642" s="38"/>
      <c r="P642" s="38"/>
      <c r="Q642" s="38"/>
      <c r="R642" s="38"/>
      <c r="S642" s="38"/>
      <c r="T642" s="38"/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</row>
  </sheetData>
  <sheetProtection sheet="1" autoFilter="0" formatColumns="0" formatRows="0" objects="1" scenarios="1" spinCount="100000" saltValue="FiSA+Ge/USS6GpGTEPBzuOyyhDbzUrXYmHXIvJIcpupFJwnhKUkgEr1swySdu0piHFPvtKNII36X93HwdKbM7g==" hashValue="pq6crF1TIblmLU4odpYPbn2Z6qALiPrnVYEC1/SEuzwkuGTVV/DxvwUh2ch6lkjwsNoaz7WiBmBDr6UXJyYxRg==" algorithmName="SHA-512" password="CC35"/>
  <autoFilter ref="C136:K641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90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Restaurace Šnyt Šternberk, Masarykova 307/20 - rekonstrukce VZTD kuchyně restaurace Šnyt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755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35</v>
      </c>
      <c r="G12" s="38"/>
      <c r="H12" s="38"/>
      <c r="I12" s="140" t="s">
        <v>23</v>
      </c>
      <c r="J12" s="144" t="str">
        <f>'Rekapitulace stavby'!AN8</f>
        <v>25. 7. 2024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Šternberk, Horní náměstí 78/16, Šternberk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Ing.Judita Bravencová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32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756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ROUND((SUM(BE122:BE195)),  2)</f>
        <v>0</v>
      </c>
      <c r="G33" s="38"/>
      <c r="H33" s="38"/>
      <c r="I33" s="155">
        <v>0.20999999999999999</v>
      </c>
      <c r="J33" s="154">
        <f>ROUND(((SUM(BE122:BE195))*I33),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ROUND((SUM(BF122:BF195)),  2)</f>
        <v>0</v>
      </c>
      <c r="G34" s="38"/>
      <c r="H34" s="38"/>
      <c r="I34" s="155">
        <v>0.12</v>
      </c>
      <c r="J34" s="154">
        <f>ROUND(((SUM(BF122:BF195))*I34),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ROUND((SUM(BG122:BG195)),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ROUND((SUM(BH122:BH195)),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ROUND((SUM(BI122:BI195)),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Restaurace Šnyt Šternberk, Masarykova 307/20 - rekonstrukce VZTD kuchyně restaurace Šnyt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D.1.4.2 - Zařízení pro VZDT a chlazení staveb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25. 7. 2024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Město Šternberk, Horní náměstí 78/16, Šternberk</v>
      </c>
      <c r="G91" s="40"/>
      <c r="H91" s="40"/>
      <c r="I91" s="32" t="s">
        <v>31</v>
      </c>
      <c r="J91" s="36" t="str">
        <f>E21</f>
        <v>Ing.Judita Bravencová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Ing.Judita Bravencová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757</v>
      </c>
      <c r="E97" s="182"/>
      <c r="F97" s="182"/>
      <c r="G97" s="182"/>
      <c r="H97" s="182"/>
      <c r="I97" s="182"/>
      <c r="J97" s="183">
        <f>J123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758</v>
      </c>
      <c r="E98" s="188"/>
      <c r="F98" s="188"/>
      <c r="G98" s="188"/>
      <c r="H98" s="188"/>
      <c r="I98" s="188"/>
      <c r="J98" s="189">
        <f>J124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759</v>
      </c>
      <c r="E99" s="182"/>
      <c r="F99" s="182"/>
      <c r="G99" s="182"/>
      <c r="H99" s="182"/>
      <c r="I99" s="182"/>
      <c r="J99" s="183">
        <f>J156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760</v>
      </c>
      <c r="E100" s="188"/>
      <c r="F100" s="188"/>
      <c r="G100" s="188"/>
      <c r="H100" s="188"/>
      <c r="I100" s="188"/>
      <c r="J100" s="189">
        <f>J157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761</v>
      </c>
      <c r="E101" s="188"/>
      <c r="F101" s="188"/>
      <c r="G101" s="188"/>
      <c r="H101" s="188"/>
      <c r="I101" s="188"/>
      <c r="J101" s="189">
        <f>J172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762</v>
      </c>
      <c r="E102" s="182"/>
      <c r="F102" s="182"/>
      <c r="G102" s="182"/>
      <c r="H102" s="182"/>
      <c r="I102" s="182"/>
      <c r="J102" s="183">
        <f>J189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8"/>
      <c r="B103" s="39"/>
      <c r="C103" s="40"/>
      <c r="D103" s="40"/>
      <c r="E103" s="40"/>
      <c r="F103" s="40"/>
      <c r="G103" s="40"/>
      <c r="H103" s="40"/>
      <c r="I103" s="40"/>
      <c r="J103" s="40"/>
      <c r="K103" s="40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8" s="2" customFormat="1" ht="6.96" customHeight="1">
      <c r="A108" s="38"/>
      <c r="B108" s="68"/>
      <c r="C108" s="69"/>
      <c r="D108" s="69"/>
      <c r="E108" s="69"/>
      <c r="F108" s="69"/>
      <c r="G108" s="69"/>
      <c r="H108" s="69"/>
      <c r="I108" s="69"/>
      <c r="J108" s="69"/>
      <c r="K108" s="69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4.96" customHeight="1">
      <c r="A109" s="38"/>
      <c r="B109" s="39"/>
      <c r="C109" s="23" t="s">
        <v>124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16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174" t="str">
        <f>E7</f>
        <v>Restaurace Šnyt Šternberk, Masarykova 307/20 - rekonstrukce VZTD kuchyně restaurace Šnyt</v>
      </c>
      <c r="F112" s="32"/>
      <c r="G112" s="32"/>
      <c r="H112" s="32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95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76" t="str">
        <f>E9</f>
        <v>D.1.4.2 - Zařízení pro VZDT a chlazení staveb</v>
      </c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21</v>
      </c>
      <c r="D116" s="40"/>
      <c r="E116" s="40"/>
      <c r="F116" s="27" t="str">
        <f>F12</f>
        <v xml:space="preserve"> </v>
      </c>
      <c r="G116" s="40"/>
      <c r="H116" s="40"/>
      <c r="I116" s="32" t="s">
        <v>23</v>
      </c>
      <c r="J116" s="79" t="str">
        <f>IF(J12="","",J12)</f>
        <v>25. 7. 2024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25</v>
      </c>
      <c r="D118" s="40"/>
      <c r="E118" s="40"/>
      <c r="F118" s="27" t="str">
        <f>E15</f>
        <v>Město Šternberk, Horní náměstí 78/16, Šternberk</v>
      </c>
      <c r="G118" s="40"/>
      <c r="H118" s="40"/>
      <c r="I118" s="32" t="s">
        <v>31</v>
      </c>
      <c r="J118" s="36" t="str">
        <f>E21</f>
        <v>Ing.Judita Bravencová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29</v>
      </c>
      <c r="D119" s="40"/>
      <c r="E119" s="40"/>
      <c r="F119" s="27" t="str">
        <f>IF(E18="","",E18)</f>
        <v>Vyplň údaj</v>
      </c>
      <c r="G119" s="40"/>
      <c r="H119" s="40"/>
      <c r="I119" s="32" t="s">
        <v>34</v>
      </c>
      <c r="J119" s="36" t="str">
        <f>E24</f>
        <v>Ing.Judita Bravencová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0.32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11" customFormat="1" ht="29.28" customHeight="1">
      <c r="A121" s="191"/>
      <c r="B121" s="192"/>
      <c r="C121" s="193" t="s">
        <v>125</v>
      </c>
      <c r="D121" s="194" t="s">
        <v>62</v>
      </c>
      <c r="E121" s="194" t="s">
        <v>58</v>
      </c>
      <c r="F121" s="194" t="s">
        <v>59</v>
      </c>
      <c r="G121" s="194" t="s">
        <v>126</v>
      </c>
      <c r="H121" s="194" t="s">
        <v>127</v>
      </c>
      <c r="I121" s="194" t="s">
        <v>128</v>
      </c>
      <c r="J121" s="195" t="s">
        <v>100</v>
      </c>
      <c r="K121" s="196" t="s">
        <v>129</v>
      </c>
      <c r="L121" s="197"/>
      <c r="M121" s="100" t="s">
        <v>1</v>
      </c>
      <c r="N121" s="101" t="s">
        <v>41</v>
      </c>
      <c r="O121" s="101" t="s">
        <v>130</v>
      </c>
      <c r="P121" s="101" t="s">
        <v>131</v>
      </c>
      <c r="Q121" s="101" t="s">
        <v>132</v>
      </c>
      <c r="R121" s="101" t="s">
        <v>133</v>
      </c>
      <c r="S121" s="101" t="s">
        <v>134</v>
      </c>
      <c r="T121" s="102" t="s">
        <v>135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38"/>
      <c r="B122" s="39"/>
      <c r="C122" s="107" t="s">
        <v>136</v>
      </c>
      <c r="D122" s="40"/>
      <c r="E122" s="40"/>
      <c r="F122" s="40"/>
      <c r="G122" s="40"/>
      <c r="H122" s="40"/>
      <c r="I122" s="40"/>
      <c r="J122" s="198">
        <f>BK122</f>
        <v>0</v>
      </c>
      <c r="K122" s="40"/>
      <c r="L122" s="44"/>
      <c r="M122" s="103"/>
      <c r="N122" s="199"/>
      <c r="O122" s="104"/>
      <c r="P122" s="200">
        <f>P123+P156+P189</f>
        <v>0</v>
      </c>
      <c r="Q122" s="104"/>
      <c r="R122" s="200">
        <f>R123+R156+R189</f>
        <v>0</v>
      </c>
      <c r="S122" s="104"/>
      <c r="T122" s="201">
        <f>T123+T156+T189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76</v>
      </c>
      <c r="AU122" s="17" t="s">
        <v>102</v>
      </c>
      <c r="BK122" s="202">
        <f>BK123+BK156+BK189</f>
        <v>0</v>
      </c>
    </row>
    <row r="123" s="12" customFormat="1" ht="25.92" customHeight="1">
      <c r="A123" s="12"/>
      <c r="B123" s="203"/>
      <c r="C123" s="204"/>
      <c r="D123" s="205" t="s">
        <v>76</v>
      </c>
      <c r="E123" s="206" t="s">
        <v>763</v>
      </c>
      <c r="F123" s="206" t="s">
        <v>764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85</v>
      </c>
      <c r="AT123" s="215" t="s">
        <v>76</v>
      </c>
      <c r="AU123" s="215" t="s">
        <v>77</v>
      </c>
      <c r="AY123" s="214" t="s">
        <v>139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76</v>
      </c>
      <c r="E124" s="217" t="s">
        <v>765</v>
      </c>
      <c r="F124" s="217" t="s">
        <v>766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SUM(P125:P155)</f>
        <v>0</v>
      </c>
      <c r="Q124" s="211"/>
      <c r="R124" s="212">
        <f>SUM(R125:R155)</f>
        <v>0</v>
      </c>
      <c r="S124" s="211"/>
      <c r="T124" s="213">
        <f>SUM(T125:T155)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85</v>
      </c>
      <c r="AY124" s="214" t="s">
        <v>139</v>
      </c>
      <c r="BK124" s="216">
        <f>SUM(BK125:BK155)</f>
        <v>0</v>
      </c>
    </row>
    <row r="125" s="2" customFormat="1" ht="16.5" customHeight="1">
      <c r="A125" s="38"/>
      <c r="B125" s="39"/>
      <c r="C125" s="219" t="s">
        <v>85</v>
      </c>
      <c r="D125" s="219" t="s">
        <v>142</v>
      </c>
      <c r="E125" s="220" t="s">
        <v>767</v>
      </c>
      <c r="F125" s="221" t="s">
        <v>768</v>
      </c>
      <c r="G125" s="222" t="s">
        <v>769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146</v>
      </c>
      <c r="AT125" s="231" t="s">
        <v>142</v>
      </c>
      <c r="AU125" s="231" t="s">
        <v>87</v>
      </c>
      <c r="AY125" s="17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ROUND(I125*H125,2)</f>
        <v>0</v>
      </c>
      <c r="BL125" s="17" t="s">
        <v>146</v>
      </c>
      <c r="BM125" s="231" t="s">
        <v>87</v>
      </c>
    </row>
    <row r="126" s="2" customFormat="1" ht="16.5" customHeight="1">
      <c r="A126" s="38"/>
      <c r="B126" s="39"/>
      <c r="C126" s="219" t="s">
        <v>87</v>
      </c>
      <c r="D126" s="219" t="s">
        <v>142</v>
      </c>
      <c r="E126" s="220" t="s">
        <v>770</v>
      </c>
      <c r="F126" s="221" t="s">
        <v>771</v>
      </c>
      <c r="G126" s="222" t="s">
        <v>312</v>
      </c>
      <c r="H126" s="223">
        <v>40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42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146</v>
      </c>
      <c r="AT126" s="231" t="s">
        <v>142</v>
      </c>
      <c r="AU126" s="231" t="s">
        <v>87</v>
      </c>
      <c r="AY126" s="17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85</v>
      </c>
      <c r="BK126" s="232">
        <f>ROUND(I126*H126,2)</f>
        <v>0</v>
      </c>
      <c r="BL126" s="17" t="s">
        <v>146</v>
      </c>
      <c r="BM126" s="231" t="s">
        <v>146</v>
      </c>
    </row>
    <row r="127" s="2" customFormat="1" ht="16.5" customHeight="1">
      <c r="A127" s="38"/>
      <c r="B127" s="39"/>
      <c r="C127" s="219" t="s">
        <v>140</v>
      </c>
      <c r="D127" s="219" t="s">
        <v>142</v>
      </c>
      <c r="E127" s="220" t="s">
        <v>772</v>
      </c>
      <c r="F127" s="221" t="s">
        <v>773</v>
      </c>
      <c r="G127" s="222" t="s">
        <v>200</v>
      </c>
      <c r="H127" s="223">
        <v>30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42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146</v>
      </c>
      <c r="AT127" s="231" t="s">
        <v>142</v>
      </c>
      <c r="AU127" s="231" t="s">
        <v>87</v>
      </c>
      <c r="AY127" s="17" t="s">
        <v>139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85</v>
      </c>
      <c r="BK127" s="232">
        <f>ROUND(I127*H127,2)</f>
        <v>0</v>
      </c>
      <c r="BL127" s="17" t="s">
        <v>146</v>
      </c>
      <c r="BM127" s="231" t="s">
        <v>178</v>
      </c>
    </row>
    <row r="128" s="2" customFormat="1" ht="16.5" customHeight="1">
      <c r="A128" s="38"/>
      <c r="B128" s="39"/>
      <c r="C128" s="219" t="s">
        <v>146</v>
      </c>
      <c r="D128" s="219" t="s">
        <v>142</v>
      </c>
      <c r="E128" s="220" t="s">
        <v>774</v>
      </c>
      <c r="F128" s="221" t="s">
        <v>775</v>
      </c>
      <c r="G128" s="222" t="s">
        <v>145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146</v>
      </c>
      <c r="AT128" s="231" t="s">
        <v>142</v>
      </c>
      <c r="AU128" s="231" t="s">
        <v>87</v>
      </c>
      <c r="AY128" s="17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146</v>
      </c>
      <c r="BM128" s="231" t="s">
        <v>191</v>
      </c>
    </row>
    <row r="129" s="2" customFormat="1" ht="16.5" customHeight="1">
      <c r="A129" s="38"/>
      <c r="B129" s="39"/>
      <c r="C129" s="219" t="s">
        <v>169</v>
      </c>
      <c r="D129" s="219" t="s">
        <v>142</v>
      </c>
      <c r="E129" s="220" t="s">
        <v>776</v>
      </c>
      <c r="F129" s="221" t="s">
        <v>777</v>
      </c>
      <c r="G129" s="222" t="s">
        <v>145</v>
      </c>
      <c r="H129" s="223">
        <v>1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146</v>
      </c>
      <c r="AT129" s="231" t="s">
        <v>142</v>
      </c>
      <c r="AU129" s="231" t="s">
        <v>87</v>
      </c>
      <c r="AY129" s="17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146</v>
      </c>
      <c r="BM129" s="231" t="s">
        <v>204</v>
      </c>
    </row>
    <row r="130" s="2" customFormat="1" ht="16.5" customHeight="1">
      <c r="A130" s="38"/>
      <c r="B130" s="39"/>
      <c r="C130" s="219" t="s">
        <v>178</v>
      </c>
      <c r="D130" s="219" t="s">
        <v>142</v>
      </c>
      <c r="E130" s="220" t="s">
        <v>778</v>
      </c>
      <c r="F130" s="221" t="s">
        <v>779</v>
      </c>
      <c r="G130" s="222" t="s">
        <v>780</v>
      </c>
      <c r="H130" s="223">
        <v>1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42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146</v>
      </c>
      <c r="AT130" s="231" t="s">
        <v>142</v>
      </c>
      <c r="AU130" s="231" t="s">
        <v>87</v>
      </c>
      <c r="AY130" s="17" t="s">
        <v>139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85</v>
      </c>
      <c r="BK130" s="232">
        <f>ROUND(I130*H130,2)</f>
        <v>0</v>
      </c>
      <c r="BL130" s="17" t="s">
        <v>146</v>
      </c>
      <c r="BM130" s="231" t="s">
        <v>8</v>
      </c>
    </row>
    <row r="131" s="2" customFormat="1" ht="24.15" customHeight="1">
      <c r="A131" s="38"/>
      <c r="B131" s="39"/>
      <c r="C131" s="219" t="s">
        <v>185</v>
      </c>
      <c r="D131" s="219" t="s">
        <v>142</v>
      </c>
      <c r="E131" s="220" t="s">
        <v>781</v>
      </c>
      <c r="F131" s="221" t="s">
        <v>782</v>
      </c>
      <c r="G131" s="222" t="s">
        <v>769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146</v>
      </c>
      <c r="AT131" s="231" t="s">
        <v>142</v>
      </c>
      <c r="AU131" s="231" t="s">
        <v>87</v>
      </c>
      <c r="AY131" s="17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146</v>
      </c>
      <c r="BM131" s="231" t="s">
        <v>223</v>
      </c>
    </row>
    <row r="132" s="2" customFormat="1">
      <c r="A132" s="38"/>
      <c r="B132" s="39"/>
      <c r="C132" s="40"/>
      <c r="D132" s="235" t="s">
        <v>411</v>
      </c>
      <c r="E132" s="40"/>
      <c r="F132" s="266" t="s">
        <v>783</v>
      </c>
      <c r="G132" s="40"/>
      <c r="H132" s="40"/>
      <c r="I132" s="267"/>
      <c r="J132" s="40"/>
      <c r="K132" s="40"/>
      <c r="L132" s="44"/>
      <c r="M132" s="268"/>
      <c r="N132" s="269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411</v>
      </c>
      <c r="AU132" s="17" t="s">
        <v>87</v>
      </c>
    </row>
    <row r="133" s="2" customFormat="1" ht="16.5" customHeight="1">
      <c r="A133" s="38"/>
      <c r="B133" s="39"/>
      <c r="C133" s="219" t="s">
        <v>191</v>
      </c>
      <c r="D133" s="219" t="s">
        <v>142</v>
      </c>
      <c r="E133" s="220" t="s">
        <v>784</v>
      </c>
      <c r="F133" s="221" t="s">
        <v>785</v>
      </c>
      <c r="G133" s="222" t="s">
        <v>780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42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146</v>
      </c>
      <c r="AT133" s="231" t="s">
        <v>142</v>
      </c>
      <c r="AU133" s="231" t="s">
        <v>87</v>
      </c>
      <c r="AY133" s="17" t="s">
        <v>139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85</v>
      </c>
      <c r="BK133" s="232">
        <f>ROUND(I133*H133,2)</f>
        <v>0</v>
      </c>
      <c r="BL133" s="17" t="s">
        <v>146</v>
      </c>
      <c r="BM133" s="231" t="s">
        <v>235</v>
      </c>
    </row>
    <row r="134" s="2" customFormat="1" ht="16.5" customHeight="1">
      <c r="A134" s="38"/>
      <c r="B134" s="39"/>
      <c r="C134" s="219" t="s">
        <v>197</v>
      </c>
      <c r="D134" s="219" t="s">
        <v>142</v>
      </c>
      <c r="E134" s="220" t="s">
        <v>786</v>
      </c>
      <c r="F134" s="221" t="s">
        <v>787</v>
      </c>
      <c r="G134" s="222" t="s">
        <v>788</v>
      </c>
      <c r="H134" s="223">
        <v>500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146</v>
      </c>
      <c r="AT134" s="231" t="s">
        <v>142</v>
      </c>
      <c r="AU134" s="231" t="s">
        <v>87</v>
      </c>
      <c r="AY134" s="17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146</v>
      </c>
      <c r="BM134" s="231" t="s">
        <v>243</v>
      </c>
    </row>
    <row r="135" s="2" customFormat="1" ht="24.15" customHeight="1">
      <c r="A135" s="38"/>
      <c r="B135" s="39"/>
      <c r="C135" s="219" t="s">
        <v>204</v>
      </c>
      <c r="D135" s="219" t="s">
        <v>142</v>
      </c>
      <c r="E135" s="220" t="s">
        <v>789</v>
      </c>
      <c r="F135" s="221" t="s">
        <v>790</v>
      </c>
      <c r="G135" s="222" t="s">
        <v>780</v>
      </c>
      <c r="H135" s="223">
        <v>2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146</v>
      </c>
      <c r="AT135" s="231" t="s">
        <v>142</v>
      </c>
      <c r="AU135" s="231" t="s">
        <v>87</v>
      </c>
      <c r="AY135" s="17" t="s">
        <v>139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ROUND(I135*H135,2)</f>
        <v>0</v>
      </c>
      <c r="BL135" s="17" t="s">
        <v>146</v>
      </c>
      <c r="BM135" s="231" t="s">
        <v>256</v>
      </c>
    </row>
    <row r="136" s="2" customFormat="1" ht="21.75" customHeight="1">
      <c r="A136" s="38"/>
      <c r="B136" s="39"/>
      <c r="C136" s="219" t="s">
        <v>210</v>
      </c>
      <c r="D136" s="219" t="s">
        <v>142</v>
      </c>
      <c r="E136" s="220" t="s">
        <v>791</v>
      </c>
      <c r="F136" s="221" t="s">
        <v>792</v>
      </c>
      <c r="G136" s="222" t="s">
        <v>780</v>
      </c>
      <c r="H136" s="223">
        <v>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146</v>
      </c>
      <c r="AT136" s="231" t="s">
        <v>142</v>
      </c>
      <c r="AU136" s="231" t="s">
        <v>87</v>
      </c>
      <c r="AY136" s="17" t="s">
        <v>139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146</v>
      </c>
      <c r="BM136" s="231" t="s">
        <v>278</v>
      </c>
    </row>
    <row r="137" s="2" customFormat="1" ht="24.15" customHeight="1">
      <c r="A137" s="38"/>
      <c r="B137" s="39"/>
      <c r="C137" s="219" t="s">
        <v>8</v>
      </c>
      <c r="D137" s="219" t="s">
        <v>142</v>
      </c>
      <c r="E137" s="220" t="s">
        <v>793</v>
      </c>
      <c r="F137" s="221" t="s">
        <v>794</v>
      </c>
      <c r="G137" s="222" t="s">
        <v>780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146</v>
      </c>
      <c r="AT137" s="231" t="s">
        <v>142</v>
      </c>
      <c r="AU137" s="231" t="s">
        <v>87</v>
      </c>
      <c r="AY137" s="17" t="s">
        <v>139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ROUND(I137*H137,2)</f>
        <v>0</v>
      </c>
      <c r="BL137" s="17" t="s">
        <v>146</v>
      </c>
      <c r="BM137" s="231" t="s">
        <v>288</v>
      </c>
    </row>
    <row r="138" s="2" customFormat="1" ht="16.5" customHeight="1">
      <c r="A138" s="38"/>
      <c r="B138" s="39"/>
      <c r="C138" s="219" t="s">
        <v>217</v>
      </c>
      <c r="D138" s="219" t="s">
        <v>142</v>
      </c>
      <c r="E138" s="220" t="s">
        <v>795</v>
      </c>
      <c r="F138" s="221" t="s">
        <v>796</v>
      </c>
      <c r="G138" s="222" t="s">
        <v>780</v>
      </c>
      <c r="H138" s="223">
        <v>1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146</v>
      </c>
      <c r="AT138" s="231" t="s">
        <v>142</v>
      </c>
      <c r="AU138" s="231" t="s">
        <v>87</v>
      </c>
      <c r="AY138" s="17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146</v>
      </c>
      <c r="BM138" s="231" t="s">
        <v>299</v>
      </c>
    </row>
    <row r="139" s="2" customFormat="1" ht="16.5" customHeight="1">
      <c r="A139" s="38"/>
      <c r="B139" s="39"/>
      <c r="C139" s="219" t="s">
        <v>223</v>
      </c>
      <c r="D139" s="219" t="s">
        <v>142</v>
      </c>
      <c r="E139" s="220" t="s">
        <v>797</v>
      </c>
      <c r="F139" s="221" t="s">
        <v>798</v>
      </c>
      <c r="G139" s="222" t="s">
        <v>780</v>
      </c>
      <c r="H139" s="223">
        <v>1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146</v>
      </c>
      <c r="AT139" s="231" t="s">
        <v>142</v>
      </c>
      <c r="AU139" s="231" t="s">
        <v>87</v>
      </c>
      <c r="AY139" s="17" t="s">
        <v>139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85</v>
      </c>
      <c r="BK139" s="232">
        <f>ROUND(I139*H139,2)</f>
        <v>0</v>
      </c>
      <c r="BL139" s="17" t="s">
        <v>146</v>
      </c>
      <c r="BM139" s="231" t="s">
        <v>309</v>
      </c>
    </row>
    <row r="140" s="2" customFormat="1" ht="16.5" customHeight="1">
      <c r="A140" s="38"/>
      <c r="B140" s="39"/>
      <c r="C140" s="219" t="s">
        <v>229</v>
      </c>
      <c r="D140" s="219" t="s">
        <v>142</v>
      </c>
      <c r="E140" s="220" t="s">
        <v>799</v>
      </c>
      <c r="F140" s="221" t="s">
        <v>800</v>
      </c>
      <c r="G140" s="222" t="s">
        <v>780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146</v>
      </c>
      <c r="AT140" s="231" t="s">
        <v>142</v>
      </c>
      <c r="AU140" s="231" t="s">
        <v>87</v>
      </c>
      <c r="AY140" s="17" t="s">
        <v>139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146</v>
      </c>
      <c r="BM140" s="231" t="s">
        <v>319</v>
      </c>
    </row>
    <row r="141" s="2" customFormat="1" ht="24.15" customHeight="1">
      <c r="A141" s="38"/>
      <c r="B141" s="39"/>
      <c r="C141" s="219" t="s">
        <v>235</v>
      </c>
      <c r="D141" s="219" t="s">
        <v>142</v>
      </c>
      <c r="E141" s="220" t="s">
        <v>801</v>
      </c>
      <c r="F141" s="221" t="s">
        <v>802</v>
      </c>
      <c r="G141" s="222" t="s">
        <v>780</v>
      </c>
      <c r="H141" s="223">
        <v>2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146</v>
      </c>
      <c r="AT141" s="231" t="s">
        <v>142</v>
      </c>
      <c r="AU141" s="231" t="s">
        <v>87</v>
      </c>
      <c r="AY141" s="17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85</v>
      </c>
      <c r="BK141" s="232">
        <f>ROUND(I141*H141,2)</f>
        <v>0</v>
      </c>
      <c r="BL141" s="17" t="s">
        <v>146</v>
      </c>
      <c r="BM141" s="231" t="s">
        <v>328</v>
      </c>
    </row>
    <row r="142" s="2" customFormat="1" ht="16.5" customHeight="1">
      <c r="A142" s="38"/>
      <c r="B142" s="39"/>
      <c r="C142" s="219" t="s">
        <v>239</v>
      </c>
      <c r="D142" s="219" t="s">
        <v>142</v>
      </c>
      <c r="E142" s="220" t="s">
        <v>803</v>
      </c>
      <c r="F142" s="221" t="s">
        <v>804</v>
      </c>
      <c r="G142" s="222" t="s">
        <v>780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146</v>
      </c>
      <c r="AT142" s="231" t="s">
        <v>142</v>
      </c>
      <c r="AU142" s="231" t="s">
        <v>87</v>
      </c>
      <c r="AY142" s="17" t="s">
        <v>139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146</v>
      </c>
      <c r="BM142" s="231" t="s">
        <v>339</v>
      </c>
    </row>
    <row r="143" s="2" customFormat="1" ht="16.5" customHeight="1">
      <c r="A143" s="38"/>
      <c r="B143" s="39"/>
      <c r="C143" s="219" t="s">
        <v>243</v>
      </c>
      <c r="D143" s="219" t="s">
        <v>142</v>
      </c>
      <c r="E143" s="220" t="s">
        <v>805</v>
      </c>
      <c r="F143" s="221" t="s">
        <v>806</v>
      </c>
      <c r="G143" s="222" t="s">
        <v>769</v>
      </c>
      <c r="H143" s="223">
        <v>1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0</v>
      </c>
      <c r="R143" s="229">
        <f>Q143*H143</f>
        <v>0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146</v>
      </c>
      <c r="AT143" s="231" t="s">
        <v>142</v>
      </c>
      <c r="AU143" s="231" t="s">
        <v>87</v>
      </c>
      <c r="AY143" s="17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85</v>
      </c>
      <c r="BK143" s="232">
        <f>ROUND(I143*H143,2)</f>
        <v>0</v>
      </c>
      <c r="BL143" s="17" t="s">
        <v>146</v>
      </c>
      <c r="BM143" s="231" t="s">
        <v>347</v>
      </c>
    </row>
    <row r="144" s="2" customFormat="1">
      <c r="A144" s="38"/>
      <c r="B144" s="39"/>
      <c r="C144" s="40"/>
      <c r="D144" s="235" t="s">
        <v>411</v>
      </c>
      <c r="E144" s="40"/>
      <c r="F144" s="266" t="s">
        <v>807</v>
      </c>
      <c r="G144" s="40"/>
      <c r="H144" s="40"/>
      <c r="I144" s="267"/>
      <c r="J144" s="40"/>
      <c r="K144" s="40"/>
      <c r="L144" s="44"/>
      <c r="M144" s="268"/>
      <c r="N144" s="269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411</v>
      </c>
      <c r="AU144" s="17" t="s">
        <v>87</v>
      </c>
    </row>
    <row r="145" s="2" customFormat="1" ht="16.5" customHeight="1">
      <c r="A145" s="38"/>
      <c r="B145" s="39"/>
      <c r="C145" s="219" t="s">
        <v>247</v>
      </c>
      <c r="D145" s="219" t="s">
        <v>142</v>
      </c>
      <c r="E145" s="220" t="s">
        <v>808</v>
      </c>
      <c r="F145" s="221" t="s">
        <v>809</v>
      </c>
      <c r="G145" s="222" t="s">
        <v>780</v>
      </c>
      <c r="H145" s="223">
        <v>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42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146</v>
      </c>
      <c r="AT145" s="231" t="s">
        <v>142</v>
      </c>
      <c r="AU145" s="231" t="s">
        <v>87</v>
      </c>
      <c r="AY145" s="17" t="s">
        <v>139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85</v>
      </c>
      <c r="BK145" s="232">
        <f>ROUND(I145*H145,2)</f>
        <v>0</v>
      </c>
      <c r="BL145" s="17" t="s">
        <v>146</v>
      </c>
      <c r="BM145" s="231" t="s">
        <v>355</v>
      </c>
    </row>
    <row r="146" s="2" customFormat="1" ht="16.5" customHeight="1">
      <c r="A146" s="38"/>
      <c r="B146" s="39"/>
      <c r="C146" s="219" t="s">
        <v>256</v>
      </c>
      <c r="D146" s="219" t="s">
        <v>142</v>
      </c>
      <c r="E146" s="220" t="s">
        <v>810</v>
      </c>
      <c r="F146" s="221" t="s">
        <v>811</v>
      </c>
      <c r="G146" s="222" t="s">
        <v>780</v>
      </c>
      <c r="H146" s="223">
        <v>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146</v>
      </c>
      <c r="AT146" s="231" t="s">
        <v>142</v>
      </c>
      <c r="AU146" s="231" t="s">
        <v>87</v>
      </c>
      <c r="AY146" s="17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146</v>
      </c>
      <c r="BM146" s="231" t="s">
        <v>363</v>
      </c>
    </row>
    <row r="147" s="2" customFormat="1" ht="16.5" customHeight="1">
      <c r="A147" s="38"/>
      <c r="B147" s="39"/>
      <c r="C147" s="219" t="s">
        <v>7</v>
      </c>
      <c r="D147" s="219" t="s">
        <v>142</v>
      </c>
      <c r="E147" s="220" t="s">
        <v>812</v>
      </c>
      <c r="F147" s="221" t="s">
        <v>813</v>
      </c>
      <c r="G147" s="222" t="s">
        <v>780</v>
      </c>
      <c r="H147" s="223">
        <v>1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42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146</v>
      </c>
      <c r="AT147" s="231" t="s">
        <v>142</v>
      </c>
      <c r="AU147" s="231" t="s">
        <v>87</v>
      </c>
      <c r="AY147" s="17" t="s">
        <v>139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85</v>
      </c>
      <c r="BK147" s="232">
        <f>ROUND(I147*H147,2)</f>
        <v>0</v>
      </c>
      <c r="BL147" s="17" t="s">
        <v>146</v>
      </c>
      <c r="BM147" s="231" t="s">
        <v>379</v>
      </c>
    </row>
    <row r="148" s="2" customFormat="1" ht="16.5" customHeight="1">
      <c r="A148" s="38"/>
      <c r="B148" s="39"/>
      <c r="C148" s="219" t="s">
        <v>278</v>
      </c>
      <c r="D148" s="219" t="s">
        <v>142</v>
      </c>
      <c r="E148" s="220" t="s">
        <v>814</v>
      </c>
      <c r="F148" s="221" t="s">
        <v>815</v>
      </c>
      <c r="G148" s="222" t="s">
        <v>816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146</v>
      </c>
      <c r="AT148" s="231" t="s">
        <v>142</v>
      </c>
      <c r="AU148" s="231" t="s">
        <v>87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ROUND(I148*H148,2)</f>
        <v>0</v>
      </c>
      <c r="BL148" s="17" t="s">
        <v>146</v>
      </c>
      <c r="BM148" s="231" t="s">
        <v>387</v>
      </c>
    </row>
    <row r="149" s="2" customFormat="1" ht="16.5" customHeight="1">
      <c r="A149" s="38"/>
      <c r="B149" s="39"/>
      <c r="C149" s="219" t="s">
        <v>284</v>
      </c>
      <c r="D149" s="219" t="s">
        <v>142</v>
      </c>
      <c r="E149" s="220" t="s">
        <v>817</v>
      </c>
      <c r="F149" s="221" t="s">
        <v>818</v>
      </c>
      <c r="G149" s="222" t="s">
        <v>816</v>
      </c>
      <c r="H149" s="223">
        <v>4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146</v>
      </c>
      <c r="AT149" s="231" t="s">
        <v>142</v>
      </c>
      <c r="AU149" s="231" t="s">
        <v>87</v>
      </c>
      <c r="AY149" s="17" t="s">
        <v>139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146</v>
      </c>
      <c r="BM149" s="231" t="s">
        <v>398</v>
      </c>
    </row>
    <row r="150" s="2" customFormat="1" ht="16.5" customHeight="1">
      <c r="A150" s="38"/>
      <c r="B150" s="39"/>
      <c r="C150" s="219" t="s">
        <v>288</v>
      </c>
      <c r="D150" s="219" t="s">
        <v>142</v>
      </c>
      <c r="E150" s="220" t="s">
        <v>819</v>
      </c>
      <c r="F150" s="221" t="s">
        <v>820</v>
      </c>
      <c r="G150" s="222" t="s">
        <v>816</v>
      </c>
      <c r="H150" s="223">
        <v>4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42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146</v>
      </c>
      <c r="AT150" s="231" t="s">
        <v>142</v>
      </c>
      <c r="AU150" s="231" t="s">
        <v>87</v>
      </c>
      <c r="AY150" s="17" t="s">
        <v>139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85</v>
      </c>
      <c r="BK150" s="232">
        <f>ROUND(I150*H150,2)</f>
        <v>0</v>
      </c>
      <c r="BL150" s="17" t="s">
        <v>146</v>
      </c>
      <c r="BM150" s="231" t="s">
        <v>415</v>
      </c>
    </row>
    <row r="151" s="2" customFormat="1" ht="16.5" customHeight="1">
      <c r="A151" s="38"/>
      <c r="B151" s="39"/>
      <c r="C151" s="219" t="s">
        <v>294</v>
      </c>
      <c r="D151" s="219" t="s">
        <v>142</v>
      </c>
      <c r="E151" s="220" t="s">
        <v>821</v>
      </c>
      <c r="F151" s="221" t="s">
        <v>822</v>
      </c>
      <c r="G151" s="222" t="s">
        <v>200</v>
      </c>
      <c r="H151" s="223">
        <v>71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42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146</v>
      </c>
      <c r="AT151" s="231" t="s">
        <v>142</v>
      </c>
      <c r="AU151" s="231" t="s">
        <v>87</v>
      </c>
      <c r="AY151" s="17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85</v>
      </c>
      <c r="BK151" s="232">
        <f>ROUND(I151*H151,2)</f>
        <v>0</v>
      </c>
      <c r="BL151" s="17" t="s">
        <v>146</v>
      </c>
      <c r="BM151" s="231" t="s">
        <v>427</v>
      </c>
    </row>
    <row r="152" s="2" customFormat="1" ht="16.5" customHeight="1">
      <c r="A152" s="38"/>
      <c r="B152" s="39"/>
      <c r="C152" s="219" t="s">
        <v>299</v>
      </c>
      <c r="D152" s="219" t="s">
        <v>142</v>
      </c>
      <c r="E152" s="220" t="s">
        <v>823</v>
      </c>
      <c r="F152" s="221" t="s">
        <v>824</v>
      </c>
      <c r="G152" s="222" t="s">
        <v>816</v>
      </c>
      <c r="H152" s="223">
        <v>15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146</v>
      </c>
      <c r="AT152" s="231" t="s">
        <v>142</v>
      </c>
      <c r="AU152" s="231" t="s">
        <v>87</v>
      </c>
      <c r="AY152" s="17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85</v>
      </c>
      <c r="BK152" s="232">
        <f>ROUND(I152*H152,2)</f>
        <v>0</v>
      </c>
      <c r="BL152" s="17" t="s">
        <v>146</v>
      </c>
      <c r="BM152" s="231" t="s">
        <v>439</v>
      </c>
    </row>
    <row r="153" s="2" customFormat="1" ht="16.5" customHeight="1">
      <c r="A153" s="38"/>
      <c r="B153" s="39"/>
      <c r="C153" s="219" t="s">
        <v>305</v>
      </c>
      <c r="D153" s="219" t="s">
        <v>142</v>
      </c>
      <c r="E153" s="220" t="s">
        <v>825</v>
      </c>
      <c r="F153" s="221" t="s">
        <v>826</v>
      </c>
      <c r="G153" s="222" t="s">
        <v>816</v>
      </c>
      <c r="H153" s="223">
        <v>8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146</v>
      </c>
      <c r="AT153" s="231" t="s">
        <v>142</v>
      </c>
      <c r="AU153" s="231" t="s">
        <v>87</v>
      </c>
      <c r="AY153" s="17" t="s">
        <v>139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ROUND(I153*H153,2)</f>
        <v>0</v>
      </c>
      <c r="BL153" s="17" t="s">
        <v>146</v>
      </c>
      <c r="BM153" s="231" t="s">
        <v>449</v>
      </c>
    </row>
    <row r="154" s="2" customFormat="1" ht="21.75" customHeight="1">
      <c r="A154" s="38"/>
      <c r="B154" s="39"/>
      <c r="C154" s="219" t="s">
        <v>309</v>
      </c>
      <c r="D154" s="219" t="s">
        <v>142</v>
      </c>
      <c r="E154" s="220" t="s">
        <v>827</v>
      </c>
      <c r="F154" s="221" t="s">
        <v>828</v>
      </c>
      <c r="G154" s="222" t="s">
        <v>200</v>
      </c>
      <c r="H154" s="223">
        <v>40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146</v>
      </c>
      <c r="AT154" s="231" t="s">
        <v>142</v>
      </c>
      <c r="AU154" s="231" t="s">
        <v>87</v>
      </c>
      <c r="AY154" s="17" t="s">
        <v>139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146</v>
      </c>
      <c r="BM154" s="231" t="s">
        <v>459</v>
      </c>
    </row>
    <row r="155" s="2" customFormat="1" ht="16.5" customHeight="1">
      <c r="A155" s="38"/>
      <c r="B155" s="39"/>
      <c r="C155" s="219" t="s">
        <v>315</v>
      </c>
      <c r="D155" s="219" t="s">
        <v>142</v>
      </c>
      <c r="E155" s="220" t="s">
        <v>829</v>
      </c>
      <c r="F155" s="221" t="s">
        <v>830</v>
      </c>
      <c r="G155" s="222" t="s">
        <v>831</v>
      </c>
      <c r="H155" s="223">
        <v>8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146</v>
      </c>
      <c r="AT155" s="231" t="s">
        <v>142</v>
      </c>
      <c r="AU155" s="231" t="s">
        <v>87</v>
      </c>
      <c r="AY155" s="17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ROUND(I155*H155,2)</f>
        <v>0</v>
      </c>
      <c r="BL155" s="17" t="s">
        <v>146</v>
      </c>
      <c r="BM155" s="231" t="s">
        <v>469</v>
      </c>
    </row>
    <row r="156" s="12" customFormat="1" ht="25.92" customHeight="1">
      <c r="A156" s="12"/>
      <c r="B156" s="203"/>
      <c r="C156" s="204"/>
      <c r="D156" s="205" t="s">
        <v>76</v>
      </c>
      <c r="E156" s="206" t="s">
        <v>832</v>
      </c>
      <c r="F156" s="206" t="s">
        <v>833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P157+P172</f>
        <v>0</v>
      </c>
      <c r="Q156" s="211"/>
      <c r="R156" s="212">
        <f>R157+R172</f>
        <v>0</v>
      </c>
      <c r="S156" s="211"/>
      <c r="T156" s="213">
        <f>T157+T172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85</v>
      </c>
      <c r="AT156" s="215" t="s">
        <v>76</v>
      </c>
      <c r="AU156" s="215" t="s">
        <v>77</v>
      </c>
      <c r="AY156" s="214" t="s">
        <v>139</v>
      </c>
      <c r="BK156" s="216">
        <f>BK157+BK172</f>
        <v>0</v>
      </c>
    </row>
    <row r="157" s="12" customFormat="1" ht="22.8" customHeight="1">
      <c r="A157" s="12"/>
      <c r="B157" s="203"/>
      <c r="C157" s="204"/>
      <c r="D157" s="205" t="s">
        <v>76</v>
      </c>
      <c r="E157" s="217" t="s">
        <v>834</v>
      </c>
      <c r="F157" s="217" t="s">
        <v>835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SUM(P158:P171)</f>
        <v>0</v>
      </c>
      <c r="Q157" s="211"/>
      <c r="R157" s="212">
        <f>SUM(R158:R171)</f>
        <v>0</v>
      </c>
      <c r="S157" s="211"/>
      <c r="T157" s="213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85</v>
      </c>
      <c r="AT157" s="215" t="s">
        <v>76</v>
      </c>
      <c r="AU157" s="215" t="s">
        <v>85</v>
      </c>
      <c r="AY157" s="214" t="s">
        <v>139</v>
      </c>
      <c r="BK157" s="216">
        <f>SUM(BK158:BK171)</f>
        <v>0</v>
      </c>
    </row>
    <row r="158" s="2" customFormat="1" ht="24.15" customHeight="1">
      <c r="A158" s="38"/>
      <c r="B158" s="39"/>
      <c r="C158" s="219" t="s">
        <v>319</v>
      </c>
      <c r="D158" s="219" t="s">
        <v>142</v>
      </c>
      <c r="E158" s="220" t="s">
        <v>836</v>
      </c>
      <c r="F158" s="221" t="s">
        <v>837</v>
      </c>
      <c r="G158" s="222" t="s">
        <v>780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146</v>
      </c>
      <c r="AT158" s="231" t="s">
        <v>142</v>
      </c>
      <c r="AU158" s="231" t="s">
        <v>87</v>
      </c>
      <c r="AY158" s="17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146</v>
      </c>
      <c r="BM158" s="231" t="s">
        <v>479</v>
      </c>
    </row>
    <row r="159" s="2" customFormat="1" ht="24.15" customHeight="1">
      <c r="A159" s="38"/>
      <c r="B159" s="39"/>
      <c r="C159" s="219" t="s">
        <v>323</v>
      </c>
      <c r="D159" s="219" t="s">
        <v>142</v>
      </c>
      <c r="E159" s="220" t="s">
        <v>838</v>
      </c>
      <c r="F159" s="221" t="s">
        <v>839</v>
      </c>
      <c r="G159" s="222" t="s">
        <v>780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146</v>
      </c>
      <c r="AT159" s="231" t="s">
        <v>142</v>
      </c>
      <c r="AU159" s="231" t="s">
        <v>87</v>
      </c>
      <c r="AY159" s="17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146</v>
      </c>
      <c r="BM159" s="231" t="s">
        <v>488</v>
      </c>
    </row>
    <row r="160" s="2" customFormat="1">
      <c r="A160" s="38"/>
      <c r="B160" s="39"/>
      <c r="C160" s="40"/>
      <c r="D160" s="235" t="s">
        <v>411</v>
      </c>
      <c r="E160" s="40"/>
      <c r="F160" s="266" t="s">
        <v>840</v>
      </c>
      <c r="G160" s="40"/>
      <c r="H160" s="40"/>
      <c r="I160" s="267"/>
      <c r="J160" s="40"/>
      <c r="K160" s="40"/>
      <c r="L160" s="44"/>
      <c r="M160" s="268"/>
      <c r="N160" s="269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411</v>
      </c>
      <c r="AU160" s="17" t="s">
        <v>87</v>
      </c>
    </row>
    <row r="161" s="2" customFormat="1" ht="16.5" customHeight="1">
      <c r="A161" s="38"/>
      <c r="B161" s="39"/>
      <c r="C161" s="219" t="s">
        <v>328</v>
      </c>
      <c r="D161" s="219" t="s">
        <v>142</v>
      </c>
      <c r="E161" s="220" t="s">
        <v>841</v>
      </c>
      <c r="F161" s="221" t="s">
        <v>842</v>
      </c>
      <c r="G161" s="222" t="s">
        <v>780</v>
      </c>
      <c r="H161" s="223">
        <v>1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42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146</v>
      </c>
      <c r="AT161" s="231" t="s">
        <v>142</v>
      </c>
      <c r="AU161" s="231" t="s">
        <v>87</v>
      </c>
      <c r="AY161" s="17" t="s">
        <v>139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146</v>
      </c>
      <c r="BM161" s="231" t="s">
        <v>497</v>
      </c>
    </row>
    <row r="162" s="2" customFormat="1" ht="16.5" customHeight="1">
      <c r="A162" s="38"/>
      <c r="B162" s="39"/>
      <c r="C162" s="219" t="s">
        <v>333</v>
      </c>
      <c r="D162" s="219" t="s">
        <v>142</v>
      </c>
      <c r="E162" s="220" t="s">
        <v>843</v>
      </c>
      <c r="F162" s="221" t="s">
        <v>844</v>
      </c>
      <c r="G162" s="222" t="s">
        <v>769</v>
      </c>
      <c r="H162" s="223">
        <v>1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42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146</v>
      </c>
      <c r="AT162" s="231" t="s">
        <v>142</v>
      </c>
      <c r="AU162" s="231" t="s">
        <v>87</v>
      </c>
      <c r="AY162" s="17" t="s">
        <v>139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85</v>
      </c>
      <c r="BK162" s="232">
        <f>ROUND(I162*H162,2)</f>
        <v>0</v>
      </c>
      <c r="BL162" s="17" t="s">
        <v>146</v>
      </c>
      <c r="BM162" s="231" t="s">
        <v>506</v>
      </c>
    </row>
    <row r="163" s="2" customFormat="1" ht="21.75" customHeight="1">
      <c r="A163" s="38"/>
      <c r="B163" s="39"/>
      <c r="C163" s="219" t="s">
        <v>339</v>
      </c>
      <c r="D163" s="219" t="s">
        <v>142</v>
      </c>
      <c r="E163" s="220" t="s">
        <v>845</v>
      </c>
      <c r="F163" s="221" t="s">
        <v>846</v>
      </c>
      <c r="G163" s="222" t="s">
        <v>780</v>
      </c>
      <c r="H163" s="223">
        <v>1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42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146</v>
      </c>
      <c r="AT163" s="231" t="s">
        <v>142</v>
      </c>
      <c r="AU163" s="231" t="s">
        <v>87</v>
      </c>
      <c r="AY163" s="17" t="s">
        <v>139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85</v>
      </c>
      <c r="BK163" s="232">
        <f>ROUND(I163*H163,2)</f>
        <v>0</v>
      </c>
      <c r="BL163" s="17" t="s">
        <v>146</v>
      </c>
      <c r="BM163" s="231" t="s">
        <v>518</v>
      </c>
    </row>
    <row r="164" s="2" customFormat="1" ht="16.5" customHeight="1">
      <c r="A164" s="38"/>
      <c r="B164" s="39"/>
      <c r="C164" s="219" t="s">
        <v>343</v>
      </c>
      <c r="D164" s="219" t="s">
        <v>142</v>
      </c>
      <c r="E164" s="220" t="s">
        <v>847</v>
      </c>
      <c r="F164" s="221" t="s">
        <v>848</v>
      </c>
      <c r="G164" s="222" t="s">
        <v>312</v>
      </c>
      <c r="H164" s="223">
        <v>50</v>
      </c>
      <c r="I164" s="224"/>
      <c r="J164" s="225">
        <f>ROUND(I164*H164,2)</f>
        <v>0</v>
      </c>
      <c r="K164" s="226"/>
      <c r="L164" s="44"/>
      <c r="M164" s="227" t="s">
        <v>1</v>
      </c>
      <c r="N164" s="228" t="s">
        <v>42</v>
      </c>
      <c r="O164" s="91"/>
      <c r="P164" s="229">
        <f>O164*H164</f>
        <v>0</v>
      </c>
      <c r="Q164" s="229">
        <v>0</v>
      </c>
      <c r="R164" s="229">
        <f>Q164*H164</f>
        <v>0</v>
      </c>
      <c r="S164" s="229">
        <v>0</v>
      </c>
      <c r="T164" s="230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1" t="s">
        <v>146</v>
      </c>
      <c r="AT164" s="231" t="s">
        <v>142</v>
      </c>
      <c r="AU164" s="231" t="s">
        <v>87</v>
      </c>
      <c r="AY164" s="17" t="s">
        <v>139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7" t="s">
        <v>85</v>
      </c>
      <c r="BK164" s="232">
        <f>ROUND(I164*H164,2)</f>
        <v>0</v>
      </c>
      <c r="BL164" s="17" t="s">
        <v>146</v>
      </c>
      <c r="BM164" s="231" t="s">
        <v>529</v>
      </c>
    </row>
    <row r="165" s="2" customFormat="1" ht="16.5" customHeight="1">
      <c r="A165" s="38"/>
      <c r="B165" s="39"/>
      <c r="C165" s="219" t="s">
        <v>347</v>
      </c>
      <c r="D165" s="219" t="s">
        <v>142</v>
      </c>
      <c r="E165" s="220" t="s">
        <v>849</v>
      </c>
      <c r="F165" s="221" t="s">
        <v>850</v>
      </c>
      <c r="G165" s="222" t="s">
        <v>618</v>
      </c>
      <c r="H165" s="223">
        <v>1.8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42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146</v>
      </c>
      <c r="AT165" s="231" t="s">
        <v>142</v>
      </c>
      <c r="AU165" s="231" t="s">
        <v>87</v>
      </c>
      <c r="AY165" s="17" t="s">
        <v>139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85</v>
      </c>
      <c r="BK165" s="232">
        <f>ROUND(I165*H165,2)</f>
        <v>0</v>
      </c>
      <c r="BL165" s="17" t="s">
        <v>146</v>
      </c>
      <c r="BM165" s="231" t="s">
        <v>543</v>
      </c>
    </row>
    <row r="166" s="2" customFormat="1" ht="16.5" customHeight="1">
      <c r="A166" s="38"/>
      <c r="B166" s="39"/>
      <c r="C166" s="219" t="s">
        <v>351</v>
      </c>
      <c r="D166" s="219" t="s">
        <v>142</v>
      </c>
      <c r="E166" s="220" t="s">
        <v>851</v>
      </c>
      <c r="F166" s="221" t="s">
        <v>852</v>
      </c>
      <c r="G166" s="222" t="s">
        <v>145</v>
      </c>
      <c r="H166" s="223">
        <v>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42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146</v>
      </c>
      <c r="AT166" s="231" t="s">
        <v>142</v>
      </c>
      <c r="AU166" s="231" t="s">
        <v>87</v>
      </c>
      <c r="AY166" s="17" t="s">
        <v>139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85</v>
      </c>
      <c r="BK166" s="232">
        <f>ROUND(I166*H166,2)</f>
        <v>0</v>
      </c>
      <c r="BL166" s="17" t="s">
        <v>146</v>
      </c>
      <c r="BM166" s="231" t="s">
        <v>553</v>
      </c>
    </row>
    <row r="167" s="2" customFormat="1" ht="16.5" customHeight="1">
      <c r="A167" s="38"/>
      <c r="B167" s="39"/>
      <c r="C167" s="219" t="s">
        <v>355</v>
      </c>
      <c r="D167" s="219" t="s">
        <v>142</v>
      </c>
      <c r="E167" s="220" t="s">
        <v>853</v>
      </c>
      <c r="F167" s="221" t="s">
        <v>854</v>
      </c>
      <c r="G167" s="222" t="s">
        <v>409</v>
      </c>
      <c r="H167" s="223">
        <v>1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42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146</v>
      </c>
      <c r="AT167" s="231" t="s">
        <v>142</v>
      </c>
      <c r="AU167" s="231" t="s">
        <v>87</v>
      </c>
      <c r="AY167" s="17" t="s">
        <v>139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85</v>
      </c>
      <c r="BK167" s="232">
        <f>ROUND(I167*H167,2)</f>
        <v>0</v>
      </c>
      <c r="BL167" s="17" t="s">
        <v>146</v>
      </c>
      <c r="BM167" s="231" t="s">
        <v>563</v>
      </c>
    </row>
    <row r="168" s="2" customFormat="1" ht="24.15" customHeight="1">
      <c r="A168" s="38"/>
      <c r="B168" s="39"/>
      <c r="C168" s="219" t="s">
        <v>359</v>
      </c>
      <c r="D168" s="219" t="s">
        <v>142</v>
      </c>
      <c r="E168" s="220" t="s">
        <v>855</v>
      </c>
      <c r="F168" s="221" t="s">
        <v>856</v>
      </c>
      <c r="G168" s="222" t="s">
        <v>769</v>
      </c>
      <c r="H168" s="223">
        <v>1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42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146</v>
      </c>
      <c r="AT168" s="231" t="s">
        <v>142</v>
      </c>
      <c r="AU168" s="231" t="s">
        <v>87</v>
      </c>
      <c r="AY168" s="17" t="s">
        <v>139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85</v>
      </c>
      <c r="BK168" s="232">
        <f>ROUND(I168*H168,2)</f>
        <v>0</v>
      </c>
      <c r="BL168" s="17" t="s">
        <v>146</v>
      </c>
      <c r="BM168" s="231" t="s">
        <v>576</v>
      </c>
    </row>
    <row r="169" s="2" customFormat="1" ht="16.5" customHeight="1">
      <c r="A169" s="38"/>
      <c r="B169" s="39"/>
      <c r="C169" s="219" t="s">
        <v>363</v>
      </c>
      <c r="D169" s="219" t="s">
        <v>142</v>
      </c>
      <c r="E169" s="220" t="s">
        <v>857</v>
      </c>
      <c r="F169" s="221" t="s">
        <v>858</v>
      </c>
      <c r="G169" s="222" t="s">
        <v>769</v>
      </c>
      <c r="H169" s="223">
        <v>1</v>
      </c>
      <c r="I169" s="224"/>
      <c r="J169" s="225">
        <f>ROUND(I169*H169,2)</f>
        <v>0</v>
      </c>
      <c r="K169" s="226"/>
      <c r="L169" s="44"/>
      <c r="M169" s="227" t="s">
        <v>1</v>
      </c>
      <c r="N169" s="228" t="s">
        <v>42</v>
      </c>
      <c r="O169" s="91"/>
      <c r="P169" s="229">
        <f>O169*H169</f>
        <v>0</v>
      </c>
      <c r="Q169" s="229">
        <v>0</v>
      </c>
      <c r="R169" s="229">
        <f>Q169*H169</f>
        <v>0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146</v>
      </c>
      <c r="AT169" s="231" t="s">
        <v>142</v>
      </c>
      <c r="AU169" s="231" t="s">
        <v>87</v>
      </c>
      <c r="AY169" s="17" t="s">
        <v>139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85</v>
      </c>
      <c r="BK169" s="232">
        <f>ROUND(I169*H169,2)</f>
        <v>0</v>
      </c>
      <c r="BL169" s="17" t="s">
        <v>146</v>
      </c>
      <c r="BM169" s="231" t="s">
        <v>588</v>
      </c>
    </row>
    <row r="170" s="2" customFormat="1" ht="24.15" customHeight="1">
      <c r="A170" s="38"/>
      <c r="B170" s="39"/>
      <c r="C170" s="219" t="s">
        <v>369</v>
      </c>
      <c r="D170" s="219" t="s">
        <v>142</v>
      </c>
      <c r="E170" s="220" t="s">
        <v>859</v>
      </c>
      <c r="F170" s="221" t="s">
        <v>860</v>
      </c>
      <c r="G170" s="222" t="s">
        <v>769</v>
      </c>
      <c r="H170" s="223">
        <v>1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42</v>
      </c>
      <c r="O170" s="91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146</v>
      </c>
      <c r="AT170" s="231" t="s">
        <v>142</v>
      </c>
      <c r="AU170" s="231" t="s">
        <v>87</v>
      </c>
      <c r="AY170" s="17" t="s">
        <v>139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85</v>
      </c>
      <c r="BK170" s="232">
        <f>ROUND(I170*H170,2)</f>
        <v>0</v>
      </c>
      <c r="BL170" s="17" t="s">
        <v>146</v>
      </c>
      <c r="BM170" s="231" t="s">
        <v>600</v>
      </c>
    </row>
    <row r="171" s="2" customFormat="1" ht="16.5" customHeight="1">
      <c r="A171" s="38"/>
      <c r="B171" s="39"/>
      <c r="C171" s="219" t="s">
        <v>379</v>
      </c>
      <c r="D171" s="219" t="s">
        <v>142</v>
      </c>
      <c r="E171" s="220" t="s">
        <v>861</v>
      </c>
      <c r="F171" s="221" t="s">
        <v>862</v>
      </c>
      <c r="G171" s="222" t="s">
        <v>831</v>
      </c>
      <c r="H171" s="223">
        <v>1</v>
      </c>
      <c r="I171" s="224"/>
      <c r="J171" s="225">
        <f>ROUND(I171*H171,2)</f>
        <v>0</v>
      </c>
      <c r="K171" s="226"/>
      <c r="L171" s="44"/>
      <c r="M171" s="227" t="s">
        <v>1</v>
      </c>
      <c r="N171" s="228" t="s">
        <v>42</v>
      </c>
      <c r="O171" s="91"/>
      <c r="P171" s="229">
        <f>O171*H171</f>
        <v>0</v>
      </c>
      <c r="Q171" s="229">
        <v>0</v>
      </c>
      <c r="R171" s="229">
        <f>Q171*H171</f>
        <v>0</v>
      </c>
      <c r="S171" s="229">
        <v>0</v>
      </c>
      <c r="T171" s="230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1" t="s">
        <v>146</v>
      </c>
      <c r="AT171" s="231" t="s">
        <v>142</v>
      </c>
      <c r="AU171" s="231" t="s">
        <v>87</v>
      </c>
      <c r="AY171" s="17" t="s">
        <v>139</v>
      </c>
      <c r="BE171" s="232">
        <f>IF(N171="základní",J171,0)</f>
        <v>0</v>
      </c>
      <c r="BF171" s="232">
        <f>IF(N171="snížená",J171,0)</f>
        <v>0</v>
      </c>
      <c r="BG171" s="232">
        <f>IF(N171="zákl. přenesená",J171,0)</f>
        <v>0</v>
      </c>
      <c r="BH171" s="232">
        <f>IF(N171="sníž. přenesená",J171,0)</f>
        <v>0</v>
      </c>
      <c r="BI171" s="232">
        <f>IF(N171="nulová",J171,0)</f>
        <v>0</v>
      </c>
      <c r="BJ171" s="17" t="s">
        <v>85</v>
      </c>
      <c r="BK171" s="232">
        <f>ROUND(I171*H171,2)</f>
        <v>0</v>
      </c>
      <c r="BL171" s="17" t="s">
        <v>146</v>
      </c>
      <c r="BM171" s="231" t="s">
        <v>611</v>
      </c>
    </row>
    <row r="172" s="12" customFormat="1" ht="22.8" customHeight="1">
      <c r="A172" s="12"/>
      <c r="B172" s="203"/>
      <c r="C172" s="204"/>
      <c r="D172" s="205" t="s">
        <v>76</v>
      </c>
      <c r="E172" s="217" t="s">
        <v>863</v>
      </c>
      <c r="F172" s="217" t="s">
        <v>864</v>
      </c>
      <c r="G172" s="204"/>
      <c r="H172" s="204"/>
      <c r="I172" s="207"/>
      <c r="J172" s="218">
        <f>BK172</f>
        <v>0</v>
      </c>
      <c r="K172" s="204"/>
      <c r="L172" s="209"/>
      <c r="M172" s="210"/>
      <c r="N172" s="211"/>
      <c r="O172" s="211"/>
      <c r="P172" s="212">
        <f>SUM(P173:P188)</f>
        <v>0</v>
      </c>
      <c r="Q172" s="211"/>
      <c r="R172" s="212">
        <f>SUM(R173:R188)</f>
        <v>0</v>
      </c>
      <c r="S172" s="211"/>
      <c r="T172" s="213">
        <f>SUM(T173:T188)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4" t="s">
        <v>85</v>
      </c>
      <c r="AT172" s="215" t="s">
        <v>76</v>
      </c>
      <c r="AU172" s="215" t="s">
        <v>85</v>
      </c>
      <c r="AY172" s="214" t="s">
        <v>139</v>
      </c>
      <c r="BK172" s="216">
        <f>SUM(BK173:BK188)</f>
        <v>0</v>
      </c>
    </row>
    <row r="173" s="2" customFormat="1" ht="16.5" customHeight="1">
      <c r="A173" s="38"/>
      <c r="B173" s="39"/>
      <c r="C173" s="219" t="s">
        <v>383</v>
      </c>
      <c r="D173" s="219" t="s">
        <v>142</v>
      </c>
      <c r="E173" s="220" t="s">
        <v>865</v>
      </c>
      <c r="F173" s="221" t="s">
        <v>866</v>
      </c>
      <c r="G173" s="222" t="s">
        <v>780</v>
      </c>
      <c r="H173" s="223">
        <v>1</v>
      </c>
      <c r="I173" s="224"/>
      <c r="J173" s="225">
        <f>ROUND(I173*H173,2)</f>
        <v>0</v>
      </c>
      <c r="K173" s="226"/>
      <c r="L173" s="44"/>
      <c r="M173" s="227" t="s">
        <v>1</v>
      </c>
      <c r="N173" s="228" t="s">
        <v>42</v>
      </c>
      <c r="O173" s="91"/>
      <c r="P173" s="229">
        <f>O173*H173</f>
        <v>0</v>
      </c>
      <c r="Q173" s="229">
        <v>0</v>
      </c>
      <c r="R173" s="229">
        <f>Q173*H173</f>
        <v>0</v>
      </c>
      <c r="S173" s="229">
        <v>0</v>
      </c>
      <c r="T173" s="230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1" t="s">
        <v>146</v>
      </c>
      <c r="AT173" s="231" t="s">
        <v>142</v>
      </c>
      <c r="AU173" s="231" t="s">
        <v>87</v>
      </c>
      <c r="AY173" s="17" t="s">
        <v>139</v>
      </c>
      <c r="BE173" s="232">
        <f>IF(N173="základní",J173,0)</f>
        <v>0</v>
      </c>
      <c r="BF173" s="232">
        <f>IF(N173="snížená",J173,0)</f>
        <v>0</v>
      </c>
      <c r="BG173" s="232">
        <f>IF(N173="zákl. přenesená",J173,0)</f>
        <v>0</v>
      </c>
      <c r="BH173" s="232">
        <f>IF(N173="sníž. přenesená",J173,0)</f>
        <v>0</v>
      </c>
      <c r="BI173" s="232">
        <f>IF(N173="nulová",J173,0)</f>
        <v>0</v>
      </c>
      <c r="BJ173" s="17" t="s">
        <v>85</v>
      </c>
      <c r="BK173" s="232">
        <f>ROUND(I173*H173,2)</f>
        <v>0</v>
      </c>
      <c r="BL173" s="17" t="s">
        <v>146</v>
      </c>
      <c r="BM173" s="231" t="s">
        <v>621</v>
      </c>
    </row>
    <row r="174" s="2" customFormat="1">
      <c r="A174" s="38"/>
      <c r="B174" s="39"/>
      <c r="C174" s="40"/>
      <c r="D174" s="235" t="s">
        <v>411</v>
      </c>
      <c r="E174" s="40"/>
      <c r="F174" s="266" t="s">
        <v>867</v>
      </c>
      <c r="G174" s="40"/>
      <c r="H174" s="40"/>
      <c r="I174" s="267"/>
      <c r="J174" s="40"/>
      <c r="K174" s="40"/>
      <c r="L174" s="44"/>
      <c r="M174" s="268"/>
      <c r="N174" s="269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411</v>
      </c>
      <c r="AU174" s="17" t="s">
        <v>87</v>
      </c>
    </row>
    <row r="175" s="2" customFormat="1" ht="16.5" customHeight="1">
      <c r="A175" s="38"/>
      <c r="B175" s="39"/>
      <c r="C175" s="219" t="s">
        <v>387</v>
      </c>
      <c r="D175" s="219" t="s">
        <v>142</v>
      </c>
      <c r="E175" s="220" t="s">
        <v>868</v>
      </c>
      <c r="F175" s="221" t="s">
        <v>869</v>
      </c>
      <c r="G175" s="222" t="s">
        <v>780</v>
      </c>
      <c r="H175" s="223">
        <v>1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42</v>
      </c>
      <c r="O175" s="91"/>
      <c r="P175" s="229">
        <f>O175*H175</f>
        <v>0</v>
      </c>
      <c r="Q175" s="229">
        <v>0</v>
      </c>
      <c r="R175" s="229">
        <f>Q175*H175</f>
        <v>0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146</v>
      </c>
      <c r="AT175" s="231" t="s">
        <v>142</v>
      </c>
      <c r="AU175" s="231" t="s">
        <v>87</v>
      </c>
      <c r="AY175" s="17" t="s">
        <v>139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85</v>
      </c>
      <c r="BK175" s="232">
        <f>ROUND(I175*H175,2)</f>
        <v>0</v>
      </c>
      <c r="BL175" s="17" t="s">
        <v>146</v>
      </c>
      <c r="BM175" s="231" t="s">
        <v>632</v>
      </c>
    </row>
    <row r="176" s="2" customFormat="1" ht="16.5" customHeight="1">
      <c r="A176" s="38"/>
      <c r="B176" s="39"/>
      <c r="C176" s="219" t="s">
        <v>392</v>
      </c>
      <c r="D176" s="219" t="s">
        <v>142</v>
      </c>
      <c r="E176" s="220" t="s">
        <v>870</v>
      </c>
      <c r="F176" s="221" t="s">
        <v>871</v>
      </c>
      <c r="G176" s="222" t="s">
        <v>780</v>
      </c>
      <c r="H176" s="223">
        <v>1</v>
      </c>
      <c r="I176" s="224"/>
      <c r="J176" s="225">
        <f>ROUND(I176*H176,2)</f>
        <v>0</v>
      </c>
      <c r="K176" s="226"/>
      <c r="L176" s="44"/>
      <c r="M176" s="227" t="s">
        <v>1</v>
      </c>
      <c r="N176" s="228" t="s">
        <v>42</v>
      </c>
      <c r="O176" s="91"/>
      <c r="P176" s="229">
        <f>O176*H176</f>
        <v>0</v>
      </c>
      <c r="Q176" s="229">
        <v>0</v>
      </c>
      <c r="R176" s="229">
        <f>Q176*H176</f>
        <v>0</v>
      </c>
      <c r="S176" s="229">
        <v>0</v>
      </c>
      <c r="T176" s="230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1" t="s">
        <v>146</v>
      </c>
      <c r="AT176" s="231" t="s">
        <v>142</v>
      </c>
      <c r="AU176" s="231" t="s">
        <v>87</v>
      </c>
      <c r="AY176" s="17" t="s">
        <v>139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7" t="s">
        <v>85</v>
      </c>
      <c r="BK176" s="232">
        <f>ROUND(I176*H176,2)</f>
        <v>0</v>
      </c>
      <c r="BL176" s="17" t="s">
        <v>146</v>
      </c>
      <c r="BM176" s="231" t="s">
        <v>641</v>
      </c>
    </row>
    <row r="177" s="2" customFormat="1" ht="16.5" customHeight="1">
      <c r="A177" s="38"/>
      <c r="B177" s="39"/>
      <c r="C177" s="219" t="s">
        <v>398</v>
      </c>
      <c r="D177" s="219" t="s">
        <v>142</v>
      </c>
      <c r="E177" s="220" t="s">
        <v>872</v>
      </c>
      <c r="F177" s="221" t="s">
        <v>842</v>
      </c>
      <c r="G177" s="222" t="s">
        <v>780</v>
      </c>
      <c r="H177" s="223">
        <v>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42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146</v>
      </c>
      <c r="AT177" s="231" t="s">
        <v>142</v>
      </c>
      <c r="AU177" s="231" t="s">
        <v>87</v>
      </c>
      <c r="AY177" s="17" t="s">
        <v>139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85</v>
      </c>
      <c r="BK177" s="232">
        <f>ROUND(I177*H177,2)</f>
        <v>0</v>
      </c>
      <c r="BL177" s="17" t="s">
        <v>146</v>
      </c>
      <c r="BM177" s="231" t="s">
        <v>651</v>
      </c>
    </row>
    <row r="178" s="2" customFormat="1" ht="16.5" customHeight="1">
      <c r="A178" s="38"/>
      <c r="B178" s="39"/>
      <c r="C178" s="219" t="s">
        <v>406</v>
      </c>
      <c r="D178" s="219" t="s">
        <v>142</v>
      </c>
      <c r="E178" s="220" t="s">
        <v>873</v>
      </c>
      <c r="F178" s="221" t="s">
        <v>874</v>
      </c>
      <c r="G178" s="222" t="s">
        <v>780</v>
      </c>
      <c r="H178" s="223">
        <v>1</v>
      </c>
      <c r="I178" s="224"/>
      <c r="J178" s="225">
        <f>ROUND(I178*H178,2)</f>
        <v>0</v>
      </c>
      <c r="K178" s="226"/>
      <c r="L178" s="44"/>
      <c r="M178" s="227" t="s">
        <v>1</v>
      </c>
      <c r="N178" s="228" t="s">
        <v>42</v>
      </c>
      <c r="O178" s="91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1" t="s">
        <v>146</v>
      </c>
      <c r="AT178" s="231" t="s">
        <v>142</v>
      </c>
      <c r="AU178" s="231" t="s">
        <v>87</v>
      </c>
      <c r="AY178" s="17" t="s">
        <v>139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7" t="s">
        <v>85</v>
      </c>
      <c r="BK178" s="232">
        <f>ROUND(I178*H178,2)</f>
        <v>0</v>
      </c>
      <c r="BL178" s="17" t="s">
        <v>146</v>
      </c>
      <c r="BM178" s="231" t="s">
        <v>659</v>
      </c>
    </row>
    <row r="179" s="2" customFormat="1" ht="16.5" customHeight="1">
      <c r="A179" s="38"/>
      <c r="B179" s="39"/>
      <c r="C179" s="219" t="s">
        <v>415</v>
      </c>
      <c r="D179" s="219" t="s">
        <v>142</v>
      </c>
      <c r="E179" s="220" t="s">
        <v>875</v>
      </c>
      <c r="F179" s="221" t="s">
        <v>876</v>
      </c>
      <c r="G179" s="222" t="s">
        <v>780</v>
      </c>
      <c r="H179" s="223">
        <v>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42</v>
      </c>
      <c r="O179" s="91"/>
      <c r="P179" s="229">
        <f>O179*H179</f>
        <v>0</v>
      </c>
      <c r="Q179" s="229">
        <v>0</v>
      </c>
      <c r="R179" s="229">
        <f>Q179*H179</f>
        <v>0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146</v>
      </c>
      <c r="AT179" s="231" t="s">
        <v>142</v>
      </c>
      <c r="AU179" s="231" t="s">
        <v>87</v>
      </c>
      <c r="AY179" s="17" t="s">
        <v>139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85</v>
      </c>
      <c r="BK179" s="232">
        <f>ROUND(I179*H179,2)</f>
        <v>0</v>
      </c>
      <c r="BL179" s="17" t="s">
        <v>146</v>
      </c>
      <c r="BM179" s="231" t="s">
        <v>667</v>
      </c>
    </row>
    <row r="180" s="2" customFormat="1" ht="16.5" customHeight="1">
      <c r="A180" s="38"/>
      <c r="B180" s="39"/>
      <c r="C180" s="219" t="s">
        <v>422</v>
      </c>
      <c r="D180" s="219" t="s">
        <v>142</v>
      </c>
      <c r="E180" s="220" t="s">
        <v>843</v>
      </c>
      <c r="F180" s="221" t="s">
        <v>844</v>
      </c>
      <c r="G180" s="222" t="s">
        <v>769</v>
      </c>
      <c r="H180" s="223">
        <v>1</v>
      </c>
      <c r="I180" s="224"/>
      <c r="J180" s="225">
        <f>ROUND(I180*H180,2)</f>
        <v>0</v>
      </c>
      <c r="K180" s="226"/>
      <c r="L180" s="44"/>
      <c r="M180" s="227" t="s">
        <v>1</v>
      </c>
      <c r="N180" s="228" t="s">
        <v>42</v>
      </c>
      <c r="O180" s="91"/>
      <c r="P180" s="229">
        <f>O180*H180</f>
        <v>0</v>
      </c>
      <c r="Q180" s="229">
        <v>0</v>
      </c>
      <c r="R180" s="229">
        <f>Q180*H180</f>
        <v>0</v>
      </c>
      <c r="S180" s="229">
        <v>0</v>
      </c>
      <c r="T180" s="230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1" t="s">
        <v>146</v>
      </c>
      <c r="AT180" s="231" t="s">
        <v>142</v>
      </c>
      <c r="AU180" s="231" t="s">
        <v>87</v>
      </c>
      <c r="AY180" s="17" t="s">
        <v>139</v>
      </c>
      <c r="BE180" s="232">
        <f>IF(N180="základní",J180,0)</f>
        <v>0</v>
      </c>
      <c r="BF180" s="232">
        <f>IF(N180="snížená",J180,0)</f>
        <v>0</v>
      </c>
      <c r="BG180" s="232">
        <f>IF(N180="zákl. přenesená",J180,0)</f>
        <v>0</v>
      </c>
      <c r="BH180" s="232">
        <f>IF(N180="sníž. přenesená",J180,0)</f>
        <v>0</v>
      </c>
      <c r="BI180" s="232">
        <f>IF(N180="nulová",J180,0)</f>
        <v>0</v>
      </c>
      <c r="BJ180" s="17" t="s">
        <v>85</v>
      </c>
      <c r="BK180" s="232">
        <f>ROUND(I180*H180,2)</f>
        <v>0</v>
      </c>
      <c r="BL180" s="17" t="s">
        <v>146</v>
      </c>
      <c r="BM180" s="231" t="s">
        <v>676</v>
      </c>
    </row>
    <row r="181" s="2" customFormat="1" ht="21.75" customHeight="1">
      <c r="A181" s="38"/>
      <c r="B181" s="39"/>
      <c r="C181" s="219" t="s">
        <v>427</v>
      </c>
      <c r="D181" s="219" t="s">
        <v>142</v>
      </c>
      <c r="E181" s="220" t="s">
        <v>845</v>
      </c>
      <c r="F181" s="221" t="s">
        <v>846</v>
      </c>
      <c r="G181" s="222" t="s">
        <v>780</v>
      </c>
      <c r="H181" s="223">
        <v>1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42</v>
      </c>
      <c r="O181" s="91"/>
      <c r="P181" s="229">
        <f>O181*H181</f>
        <v>0</v>
      </c>
      <c r="Q181" s="229">
        <v>0</v>
      </c>
      <c r="R181" s="229">
        <f>Q181*H181</f>
        <v>0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146</v>
      </c>
      <c r="AT181" s="231" t="s">
        <v>142</v>
      </c>
      <c r="AU181" s="231" t="s">
        <v>87</v>
      </c>
      <c r="AY181" s="17" t="s">
        <v>139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85</v>
      </c>
      <c r="BK181" s="232">
        <f>ROUND(I181*H181,2)</f>
        <v>0</v>
      </c>
      <c r="BL181" s="17" t="s">
        <v>146</v>
      </c>
      <c r="BM181" s="231" t="s">
        <v>685</v>
      </c>
    </row>
    <row r="182" s="2" customFormat="1" ht="16.5" customHeight="1">
      <c r="A182" s="38"/>
      <c r="B182" s="39"/>
      <c r="C182" s="219" t="s">
        <v>432</v>
      </c>
      <c r="D182" s="219" t="s">
        <v>142</v>
      </c>
      <c r="E182" s="220" t="s">
        <v>847</v>
      </c>
      <c r="F182" s="221" t="s">
        <v>848</v>
      </c>
      <c r="G182" s="222" t="s">
        <v>312</v>
      </c>
      <c r="H182" s="223">
        <v>50</v>
      </c>
      <c r="I182" s="224"/>
      <c r="J182" s="225">
        <f>ROUND(I182*H182,2)</f>
        <v>0</v>
      </c>
      <c r="K182" s="226"/>
      <c r="L182" s="44"/>
      <c r="M182" s="227" t="s">
        <v>1</v>
      </c>
      <c r="N182" s="228" t="s">
        <v>42</v>
      </c>
      <c r="O182" s="91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1" t="s">
        <v>146</v>
      </c>
      <c r="AT182" s="231" t="s">
        <v>142</v>
      </c>
      <c r="AU182" s="231" t="s">
        <v>87</v>
      </c>
      <c r="AY182" s="17" t="s">
        <v>139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7" t="s">
        <v>85</v>
      </c>
      <c r="BK182" s="232">
        <f>ROUND(I182*H182,2)</f>
        <v>0</v>
      </c>
      <c r="BL182" s="17" t="s">
        <v>146</v>
      </c>
      <c r="BM182" s="231" t="s">
        <v>694</v>
      </c>
    </row>
    <row r="183" s="2" customFormat="1" ht="16.5" customHeight="1">
      <c r="A183" s="38"/>
      <c r="B183" s="39"/>
      <c r="C183" s="219" t="s">
        <v>439</v>
      </c>
      <c r="D183" s="219" t="s">
        <v>142</v>
      </c>
      <c r="E183" s="220" t="s">
        <v>849</v>
      </c>
      <c r="F183" s="221" t="s">
        <v>850</v>
      </c>
      <c r="G183" s="222" t="s">
        <v>618</v>
      </c>
      <c r="H183" s="223">
        <v>2.5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42</v>
      </c>
      <c r="O183" s="91"/>
      <c r="P183" s="229">
        <f>O183*H183</f>
        <v>0</v>
      </c>
      <c r="Q183" s="229">
        <v>0</v>
      </c>
      <c r="R183" s="229">
        <f>Q183*H183</f>
        <v>0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146</v>
      </c>
      <c r="AT183" s="231" t="s">
        <v>142</v>
      </c>
      <c r="AU183" s="231" t="s">
        <v>87</v>
      </c>
      <c r="AY183" s="17" t="s">
        <v>139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85</v>
      </c>
      <c r="BK183" s="232">
        <f>ROUND(I183*H183,2)</f>
        <v>0</v>
      </c>
      <c r="BL183" s="17" t="s">
        <v>146</v>
      </c>
      <c r="BM183" s="231" t="s">
        <v>703</v>
      </c>
    </row>
    <row r="184" s="2" customFormat="1" ht="16.5" customHeight="1">
      <c r="A184" s="38"/>
      <c r="B184" s="39"/>
      <c r="C184" s="219" t="s">
        <v>444</v>
      </c>
      <c r="D184" s="219" t="s">
        <v>142</v>
      </c>
      <c r="E184" s="220" t="s">
        <v>851</v>
      </c>
      <c r="F184" s="221" t="s">
        <v>852</v>
      </c>
      <c r="G184" s="222" t="s">
        <v>145</v>
      </c>
      <c r="H184" s="223">
        <v>1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42</v>
      </c>
      <c r="O184" s="91"/>
      <c r="P184" s="229">
        <f>O184*H184</f>
        <v>0</v>
      </c>
      <c r="Q184" s="229">
        <v>0</v>
      </c>
      <c r="R184" s="229">
        <f>Q184*H184</f>
        <v>0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146</v>
      </c>
      <c r="AT184" s="231" t="s">
        <v>142</v>
      </c>
      <c r="AU184" s="231" t="s">
        <v>87</v>
      </c>
      <c r="AY184" s="17" t="s">
        <v>139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85</v>
      </c>
      <c r="BK184" s="232">
        <f>ROUND(I184*H184,2)</f>
        <v>0</v>
      </c>
      <c r="BL184" s="17" t="s">
        <v>146</v>
      </c>
      <c r="BM184" s="231" t="s">
        <v>726</v>
      </c>
    </row>
    <row r="185" s="2" customFormat="1" ht="24.15" customHeight="1">
      <c r="A185" s="38"/>
      <c r="B185" s="39"/>
      <c r="C185" s="219" t="s">
        <v>449</v>
      </c>
      <c r="D185" s="219" t="s">
        <v>142</v>
      </c>
      <c r="E185" s="220" t="s">
        <v>855</v>
      </c>
      <c r="F185" s="221" t="s">
        <v>856</v>
      </c>
      <c r="G185" s="222" t="s">
        <v>769</v>
      </c>
      <c r="H185" s="223">
        <v>1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42</v>
      </c>
      <c r="O185" s="91"/>
      <c r="P185" s="229">
        <f>O185*H185</f>
        <v>0</v>
      </c>
      <c r="Q185" s="229">
        <v>0</v>
      </c>
      <c r="R185" s="229">
        <f>Q185*H185</f>
        <v>0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146</v>
      </c>
      <c r="AT185" s="231" t="s">
        <v>142</v>
      </c>
      <c r="AU185" s="231" t="s">
        <v>87</v>
      </c>
      <c r="AY185" s="17" t="s">
        <v>139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85</v>
      </c>
      <c r="BK185" s="232">
        <f>ROUND(I185*H185,2)</f>
        <v>0</v>
      </c>
      <c r="BL185" s="17" t="s">
        <v>146</v>
      </c>
      <c r="BM185" s="231" t="s">
        <v>742</v>
      </c>
    </row>
    <row r="186" s="2" customFormat="1" ht="16.5" customHeight="1">
      <c r="A186" s="38"/>
      <c r="B186" s="39"/>
      <c r="C186" s="219" t="s">
        <v>455</v>
      </c>
      <c r="D186" s="219" t="s">
        <v>142</v>
      </c>
      <c r="E186" s="220" t="s">
        <v>857</v>
      </c>
      <c r="F186" s="221" t="s">
        <v>858</v>
      </c>
      <c r="G186" s="222" t="s">
        <v>769</v>
      </c>
      <c r="H186" s="223">
        <v>1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42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146</v>
      </c>
      <c r="AT186" s="231" t="s">
        <v>142</v>
      </c>
      <c r="AU186" s="231" t="s">
        <v>87</v>
      </c>
      <c r="AY186" s="17" t="s">
        <v>139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85</v>
      </c>
      <c r="BK186" s="232">
        <f>ROUND(I186*H186,2)</f>
        <v>0</v>
      </c>
      <c r="BL186" s="17" t="s">
        <v>146</v>
      </c>
      <c r="BM186" s="231" t="s">
        <v>877</v>
      </c>
    </row>
    <row r="187" s="2" customFormat="1" ht="24.15" customHeight="1">
      <c r="A187" s="38"/>
      <c r="B187" s="39"/>
      <c r="C187" s="219" t="s">
        <v>459</v>
      </c>
      <c r="D187" s="219" t="s">
        <v>142</v>
      </c>
      <c r="E187" s="220" t="s">
        <v>859</v>
      </c>
      <c r="F187" s="221" t="s">
        <v>860</v>
      </c>
      <c r="G187" s="222" t="s">
        <v>769</v>
      </c>
      <c r="H187" s="223">
        <v>1</v>
      </c>
      <c r="I187" s="224"/>
      <c r="J187" s="225">
        <f>ROUND(I187*H187,2)</f>
        <v>0</v>
      </c>
      <c r="K187" s="226"/>
      <c r="L187" s="44"/>
      <c r="M187" s="227" t="s">
        <v>1</v>
      </c>
      <c r="N187" s="228" t="s">
        <v>42</v>
      </c>
      <c r="O187" s="91"/>
      <c r="P187" s="229">
        <f>O187*H187</f>
        <v>0</v>
      </c>
      <c r="Q187" s="229">
        <v>0</v>
      </c>
      <c r="R187" s="229">
        <f>Q187*H187</f>
        <v>0</v>
      </c>
      <c r="S187" s="229">
        <v>0</v>
      </c>
      <c r="T187" s="230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1" t="s">
        <v>146</v>
      </c>
      <c r="AT187" s="231" t="s">
        <v>142</v>
      </c>
      <c r="AU187" s="231" t="s">
        <v>87</v>
      </c>
      <c r="AY187" s="17" t="s">
        <v>139</v>
      </c>
      <c r="BE187" s="232">
        <f>IF(N187="základní",J187,0)</f>
        <v>0</v>
      </c>
      <c r="BF187" s="232">
        <f>IF(N187="snížená",J187,0)</f>
        <v>0</v>
      </c>
      <c r="BG187" s="232">
        <f>IF(N187="zákl. přenesená",J187,0)</f>
        <v>0</v>
      </c>
      <c r="BH187" s="232">
        <f>IF(N187="sníž. přenesená",J187,0)</f>
        <v>0</v>
      </c>
      <c r="BI187" s="232">
        <f>IF(N187="nulová",J187,0)</f>
        <v>0</v>
      </c>
      <c r="BJ187" s="17" t="s">
        <v>85</v>
      </c>
      <c r="BK187" s="232">
        <f>ROUND(I187*H187,2)</f>
        <v>0</v>
      </c>
      <c r="BL187" s="17" t="s">
        <v>146</v>
      </c>
      <c r="BM187" s="231" t="s">
        <v>878</v>
      </c>
    </row>
    <row r="188" s="2" customFormat="1" ht="16.5" customHeight="1">
      <c r="A188" s="38"/>
      <c r="B188" s="39"/>
      <c r="C188" s="219" t="s">
        <v>463</v>
      </c>
      <c r="D188" s="219" t="s">
        <v>142</v>
      </c>
      <c r="E188" s="220" t="s">
        <v>861</v>
      </c>
      <c r="F188" s="221" t="s">
        <v>862</v>
      </c>
      <c r="G188" s="222" t="s">
        <v>831</v>
      </c>
      <c r="H188" s="223">
        <v>1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42</v>
      </c>
      <c r="O188" s="91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146</v>
      </c>
      <c r="AT188" s="231" t="s">
        <v>142</v>
      </c>
      <c r="AU188" s="231" t="s">
        <v>87</v>
      </c>
      <c r="AY188" s="17" t="s">
        <v>139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85</v>
      </c>
      <c r="BK188" s="232">
        <f>ROUND(I188*H188,2)</f>
        <v>0</v>
      </c>
      <c r="BL188" s="17" t="s">
        <v>146</v>
      </c>
      <c r="BM188" s="231" t="s">
        <v>879</v>
      </c>
    </row>
    <row r="189" s="12" customFormat="1" ht="25.92" customHeight="1">
      <c r="A189" s="12"/>
      <c r="B189" s="203"/>
      <c r="C189" s="204"/>
      <c r="D189" s="205" t="s">
        <v>76</v>
      </c>
      <c r="E189" s="206" t="s">
        <v>880</v>
      </c>
      <c r="F189" s="206" t="s">
        <v>881</v>
      </c>
      <c r="G189" s="204"/>
      <c r="H189" s="204"/>
      <c r="I189" s="207"/>
      <c r="J189" s="208">
        <f>BK189</f>
        <v>0</v>
      </c>
      <c r="K189" s="204"/>
      <c r="L189" s="209"/>
      <c r="M189" s="210"/>
      <c r="N189" s="211"/>
      <c r="O189" s="211"/>
      <c r="P189" s="212">
        <f>SUM(P190:P195)</f>
        <v>0</v>
      </c>
      <c r="Q189" s="211"/>
      <c r="R189" s="212">
        <f>SUM(R190:R195)</f>
        <v>0</v>
      </c>
      <c r="S189" s="211"/>
      <c r="T189" s="213">
        <f>SUM(T190:T195)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85</v>
      </c>
      <c r="AT189" s="215" t="s">
        <v>76</v>
      </c>
      <c r="AU189" s="215" t="s">
        <v>77</v>
      </c>
      <c r="AY189" s="214" t="s">
        <v>139</v>
      </c>
      <c r="BK189" s="216">
        <f>SUM(BK190:BK195)</f>
        <v>0</v>
      </c>
    </row>
    <row r="190" s="2" customFormat="1" ht="16.5" customHeight="1">
      <c r="A190" s="38"/>
      <c r="B190" s="39"/>
      <c r="C190" s="219" t="s">
        <v>469</v>
      </c>
      <c r="D190" s="219" t="s">
        <v>142</v>
      </c>
      <c r="E190" s="220" t="s">
        <v>882</v>
      </c>
      <c r="F190" s="221" t="s">
        <v>883</v>
      </c>
      <c r="G190" s="222" t="s">
        <v>200</v>
      </c>
      <c r="H190" s="223">
        <v>1.5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42</v>
      </c>
      <c r="O190" s="91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146</v>
      </c>
      <c r="AT190" s="231" t="s">
        <v>142</v>
      </c>
      <c r="AU190" s="231" t="s">
        <v>85</v>
      </c>
      <c r="AY190" s="17" t="s">
        <v>139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85</v>
      </c>
      <c r="BK190" s="232">
        <f>ROUND(I190*H190,2)</f>
        <v>0</v>
      </c>
      <c r="BL190" s="17" t="s">
        <v>146</v>
      </c>
      <c r="BM190" s="231" t="s">
        <v>884</v>
      </c>
    </row>
    <row r="191" s="2" customFormat="1" ht="24.15" customHeight="1">
      <c r="A191" s="38"/>
      <c r="B191" s="39"/>
      <c r="C191" s="219" t="s">
        <v>475</v>
      </c>
      <c r="D191" s="219" t="s">
        <v>142</v>
      </c>
      <c r="E191" s="220" t="s">
        <v>885</v>
      </c>
      <c r="F191" s="221" t="s">
        <v>886</v>
      </c>
      <c r="G191" s="222" t="s">
        <v>780</v>
      </c>
      <c r="H191" s="223">
        <v>11</v>
      </c>
      <c r="I191" s="224"/>
      <c r="J191" s="225">
        <f>ROUND(I191*H191,2)</f>
        <v>0</v>
      </c>
      <c r="K191" s="226"/>
      <c r="L191" s="44"/>
      <c r="M191" s="227" t="s">
        <v>1</v>
      </c>
      <c r="N191" s="228" t="s">
        <v>42</v>
      </c>
      <c r="O191" s="91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1" t="s">
        <v>146</v>
      </c>
      <c r="AT191" s="231" t="s">
        <v>142</v>
      </c>
      <c r="AU191" s="231" t="s">
        <v>85</v>
      </c>
      <c r="AY191" s="17" t="s">
        <v>139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7" t="s">
        <v>85</v>
      </c>
      <c r="BK191" s="232">
        <f>ROUND(I191*H191,2)</f>
        <v>0</v>
      </c>
      <c r="BL191" s="17" t="s">
        <v>146</v>
      </c>
      <c r="BM191" s="231" t="s">
        <v>887</v>
      </c>
    </row>
    <row r="192" s="2" customFormat="1" ht="24.15" customHeight="1">
      <c r="A192" s="38"/>
      <c r="B192" s="39"/>
      <c r="C192" s="219" t="s">
        <v>479</v>
      </c>
      <c r="D192" s="219" t="s">
        <v>142</v>
      </c>
      <c r="E192" s="220" t="s">
        <v>888</v>
      </c>
      <c r="F192" s="221" t="s">
        <v>889</v>
      </c>
      <c r="G192" s="222" t="s">
        <v>780</v>
      </c>
      <c r="H192" s="223">
        <v>4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42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146</v>
      </c>
      <c r="AT192" s="231" t="s">
        <v>142</v>
      </c>
      <c r="AU192" s="231" t="s">
        <v>85</v>
      </c>
      <c r="AY192" s="17" t="s">
        <v>139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85</v>
      </c>
      <c r="BK192" s="232">
        <f>ROUND(I192*H192,2)</f>
        <v>0</v>
      </c>
      <c r="BL192" s="17" t="s">
        <v>146</v>
      </c>
      <c r="BM192" s="231" t="s">
        <v>890</v>
      </c>
    </row>
    <row r="193" s="2" customFormat="1" ht="16.5" customHeight="1">
      <c r="A193" s="38"/>
      <c r="B193" s="39"/>
      <c r="C193" s="219" t="s">
        <v>483</v>
      </c>
      <c r="D193" s="219" t="s">
        <v>142</v>
      </c>
      <c r="E193" s="220" t="s">
        <v>891</v>
      </c>
      <c r="F193" s="221" t="s">
        <v>892</v>
      </c>
      <c r="G193" s="222" t="s">
        <v>312</v>
      </c>
      <c r="H193" s="223">
        <v>10</v>
      </c>
      <c r="I193" s="224"/>
      <c r="J193" s="225">
        <f>ROUND(I193*H193,2)</f>
        <v>0</v>
      </c>
      <c r="K193" s="226"/>
      <c r="L193" s="44"/>
      <c r="M193" s="227" t="s">
        <v>1</v>
      </c>
      <c r="N193" s="228" t="s">
        <v>42</v>
      </c>
      <c r="O193" s="91"/>
      <c r="P193" s="229">
        <f>O193*H193</f>
        <v>0</v>
      </c>
      <c r="Q193" s="229">
        <v>0</v>
      </c>
      <c r="R193" s="229">
        <f>Q193*H193</f>
        <v>0</v>
      </c>
      <c r="S193" s="229">
        <v>0</v>
      </c>
      <c r="T193" s="230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1" t="s">
        <v>146</v>
      </c>
      <c r="AT193" s="231" t="s">
        <v>142</v>
      </c>
      <c r="AU193" s="231" t="s">
        <v>85</v>
      </c>
      <c r="AY193" s="17" t="s">
        <v>139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17" t="s">
        <v>85</v>
      </c>
      <c r="BK193" s="232">
        <f>ROUND(I193*H193,2)</f>
        <v>0</v>
      </c>
      <c r="BL193" s="17" t="s">
        <v>146</v>
      </c>
      <c r="BM193" s="231" t="s">
        <v>893</v>
      </c>
    </row>
    <row r="194" s="2" customFormat="1" ht="16.5" customHeight="1">
      <c r="A194" s="38"/>
      <c r="B194" s="39"/>
      <c r="C194" s="219" t="s">
        <v>488</v>
      </c>
      <c r="D194" s="219" t="s">
        <v>142</v>
      </c>
      <c r="E194" s="220" t="s">
        <v>894</v>
      </c>
      <c r="F194" s="221" t="s">
        <v>895</v>
      </c>
      <c r="G194" s="222" t="s">
        <v>145</v>
      </c>
      <c r="H194" s="223">
        <v>2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42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146</v>
      </c>
      <c r="AT194" s="231" t="s">
        <v>142</v>
      </c>
      <c r="AU194" s="231" t="s">
        <v>85</v>
      </c>
      <c r="AY194" s="17" t="s">
        <v>139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85</v>
      </c>
      <c r="BK194" s="232">
        <f>ROUND(I194*H194,2)</f>
        <v>0</v>
      </c>
      <c r="BL194" s="17" t="s">
        <v>146</v>
      </c>
      <c r="BM194" s="231" t="s">
        <v>896</v>
      </c>
    </row>
    <row r="195" s="2" customFormat="1" ht="16.5" customHeight="1">
      <c r="A195" s="38"/>
      <c r="B195" s="39"/>
      <c r="C195" s="219" t="s">
        <v>493</v>
      </c>
      <c r="D195" s="219" t="s">
        <v>142</v>
      </c>
      <c r="E195" s="220" t="s">
        <v>897</v>
      </c>
      <c r="F195" s="221" t="s">
        <v>898</v>
      </c>
      <c r="G195" s="222" t="s">
        <v>769</v>
      </c>
      <c r="H195" s="223">
        <v>1</v>
      </c>
      <c r="I195" s="224"/>
      <c r="J195" s="225">
        <f>ROUND(I195*H195,2)</f>
        <v>0</v>
      </c>
      <c r="K195" s="226"/>
      <c r="L195" s="44"/>
      <c r="M195" s="286" t="s">
        <v>1</v>
      </c>
      <c r="N195" s="287" t="s">
        <v>42</v>
      </c>
      <c r="O195" s="284"/>
      <c r="P195" s="288">
        <f>O195*H195</f>
        <v>0</v>
      </c>
      <c r="Q195" s="288">
        <v>0</v>
      </c>
      <c r="R195" s="288">
        <f>Q195*H195</f>
        <v>0</v>
      </c>
      <c r="S195" s="288">
        <v>0</v>
      </c>
      <c r="T195" s="289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1" t="s">
        <v>146</v>
      </c>
      <c r="AT195" s="231" t="s">
        <v>142</v>
      </c>
      <c r="AU195" s="231" t="s">
        <v>85</v>
      </c>
      <c r="AY195" s="17" t="s">
        <v>139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7" t="s">
        <v>85</v>
      </c>
      <c r="BK195" s="232">
        <f>ROUND(I195*H195,2)</f>
        <v>0</v>
      </c>
      <c r="BL195" s="17" t="s">
        <v>146</v>
      </c>
      <c r="BM195" s="231" t="s">
        <v>899</v>
      </c>
    </row>
    <row r="196" s="2" customFormat="1" ht="6.96" customHeight="1">
      <c r="A196" s="38"/>
      <c r="B196" s="66"/>
      <c r="C196" s="67"/>
      <c r="D196" s="67"/>
      <c r="E196" s="67"/>
      <c r="F196" s="67"/>
      <c r="G196" s="67"/>
      <c r="H196" s="67"/>
      <c r="I196" s="67"/>
      <c r="J196" s="67"/>
      <c r="K196" s="67"/>
      <c r="L196" s="44"/>
      <c r="M196" s="38"/>
      <c r="O196" s="38"/>
      <c r="P196" s="38"/>
      <c r="Q196" s="38"/>
      <c r="R196" s="38"/>
      <c r="S196" s="38"/>
      <c r="T196" s="38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</row>
  </sheetData>
  <sheetProtection sheet="1" autoFilter="0" formatColumns="0" formatRows="0" objects="1" scenarios="1" spinCount="100000" saltValue="xKrSUBgcEHU7fMttqNKE1Wo6/V+SOtZDDNjzP38URpNz5NIiViFuGcXuanUy1Yh2Mx7rU/ncRXq1FxdkfOLX8g==" hashValue="tgsYxlc5a0D1WwEDdDrn/e3A2zu+zvehfdsmmp5mZSa3Al40MFoF1kglQHXMdsI0rNdGPccc1ZRANcidUwmfKQ==" algorithmName="SHA-512" password="CC35"/>
  <autoFilter ref="C121:K19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93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87</v>
      </c>
    </row>
    <row r="4" s="1" customFormat="1" ht="24.96" customHeight="1">
      <c r="B4" s="20"/>
      <c r="D4" s="138" t="s">
        <v>94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Restaurace Šnyt Šternberk, Masarykova 307/20 - rekonstrukce VZTD kuchyně restaurace Šnyt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95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20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21</v>
      </c>
      <c r="E12" s="38"/>
      <c r="F12" s="143" t="s">
        <v>35</v>
      </c>
      <c r="G12" s="38"/>
      <c r="H12" s="38"/>
      <c r="I12" s="140" t="s">
        <v>23</v>
      </c>
      <c r="J12" s="144" t="str">
        <f>'Rekapitulace stavby'!AN8</f>
        <v>25. 7. 2024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25</v>
      </c>
      <c r="E14" s="38"/>
      <c r="F14" s="38"/>
      <c r="G14" s="38"/>
      <c r="H14" s="38"/>
      <c r="I14" s="140" t="s">
        <v>26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Město Šternberk, Horní náměstí 78/16, Šternberk</v>
      </c>
      <c r="F15" s="38"/>
      <c r="G15" s="38"/>
      <c r="H15" s="38"/>
      <c r="I15" s="140" t="s">
        <v>28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29</v>
      </c>
      <c r="E17" s="38"/>
      <c r="F17" s="38"/>
      <c r="G17" s="38"/>
      <c r="H17" s="38"/>
      <c r="I17" s="140" t="s">
        <v>26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31</v>
      </c>
      <c r="E20" s="38"/>
      <c r="F20" s="38"/>
      <c r="G20" s="38"/>
      <c r="H20" s="38"/>
      <c r="I20" s="140" t="s">
        <v>26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Ing.Judita Bravencová</v>
      </c>
      <c r="F21" s="38"/>
      <c r="G21" s="38"/>
      <c r="H21" s="38"/>
      <c r="I21" s="140" t="s">
        <v>28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26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901</v>
      </c>
      <c r="F24" s="38"/>
      <c r="G24" s="38"/>
      <c r="H24" s="38"/>
      <c r="I24" s="140" t="s">
        <v>28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37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39</v>
      </c>
      <c r="G32" s="38"/>
      <c r="H32" s="38"/>
      <c r="I32" s="152" t="s">
        <v>38</v>
      </c>
      <c r="J32" s="152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41</v>
      </c>
      <c r="E33" s="140" t="s">
        <v>42</v>
      </c>
      <c r="F33" s="154">
        <f>ROUND((SUM(BE123:BE161)),  2)</f>
        <v>0</v>
      </c>
      <c r="G33" s="38"/>
      <c r="H33" s="38"/>
      <c r="I33" s="155">
        <v>0.20999999999999999</v>
      </c>
      <c r="J33" s="154">
        <f>ROUND(((SUM(BE123:BE161))*I33),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43</v>
      </c>
      <c r="F34" s="154">
        <f>ROUND((SUM(BF123:BF161)),  2)</f>
        <v>0</v>
      </c>
      <c r="G34" s="38"/>
      <c r="H34" s="38"/>
      <c r="I34" s="155">
        <v>0.12</v>
      </c>
      <c r="J34" s="154">
        <f>ROUND(((SUM(BF123:BF161))*I34),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44</v>
      </c>
      <c r="F35" s="154">
        <f>ROUND((SUM(BG123:BG161)),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45</v>
      </c>
      <c r="F36" s="154">
        <f>ROUND((SUM(BH123:BH161)),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46</v>
      </c>
      <c r="F37" s="154">
        <f>ROUND((SUM(BI123:BI161)),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47</v>
      </c>
      <c r="E39" s="158"/>
      <c r="F39" s="158"/>
      <c r="G39" s="159" t="s">
        <v>48</v>
      </c>
      <c r="H39" s="160" t="s">
        <v>49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50</v>
      </c>
      <c r="E50" s="164"/>
      <c r="F50" s="164"/>
      <c r="G50" s="163" t="s">
        <v>51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52</v>
      </c>
      <c r="E61" s="166"/>
      <c r="F61" s="167" t="s">
        <v>53</v>
      </c>
      <c r="G61" s="165" t="s">
        <v>52</v>
      </c>
      <c r="H61" s="166"/>
      <c r="I61" s="166"/>
      <c r="J61" s="168" t="s">
        <v>53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54</v>
      </c>
      <c r="E65" s="169"/>
      <c r="F65" s="169"/>
      <c r="G65" s="163" t="s">
        <v>55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52</v>
      </c>
      <c r="E76" s="166"/>
      <c r="F76" s="167" t="s">
        <v>53</v>
      </c>
      <c r="G76" s="165" t="s">
        <v>52</v>
      </c>
      <c r="H76" s="166"/>
      <c r="I76" s="166"/>
      <c r="J76" s="168" t="s">
        <v>53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98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Restaurace Šnyt Šternberk, Masarykova 307/20 - rekonstrukce VZTD kuchyně restaurace Šnyt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95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D.1.4.3 - Zařízení silnoproudých elektroinstalací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21</v>
      </c>
      <c r="D89" s="40"/>
      <c r="E89" s="40"/>
      <c r="F89" s="27" t="str">
        <f>F12</f>
        <v xml:space="preserve"> </v>
      </c>
      <c r="G89" s="40"/>
      <c r="H89" s="40"/>
      <c r="I89" s="32" t="s">
        <v>23</v>
      </c>
      <c r="J89" s="79" t="str">
        <f>IF(J12="","",J12)</f>
        <v>25. 7. 2024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25</v>
      </c>
      <c r="D91" s="40"/>
      <c r="E91" s="40"/>
      <c r="F91" s="27" t="str">
        <f>E15</f>
        <v>Město Šternberk, Horní náměstí 78/16, Šternberk</v>
      </c>
      <c r="G91" s="40"/>
      <c r="H91" s="40"/>
      <c r="I91" s="32" t="s">
        <v>31</v>
      </c>
      <c r="J91" s="36" t="str">
        <f>E21</f>
        <v>Ing.Judita Bravencová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Ing.Bc.Jana Šarniková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99</v>
      </c>
      <c r="D94" s="176"/>
      <c r="E94" s="176"/>
      <c r="F94" s="176"/>
      <c r="G94" s="176"/>
      <c r="H94" s="176"/>
      <c r="I94" s="176"/>
      <c r="J94" s="177" t="s">
        <v>100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101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102</v>
      </c>
    </row>
    <row r="97" s="9" customFormat="1" ht="24.96" customHeight="1">
      <c r="A97" s="9"/>
      <c r="B97" s="179"/>
      <c r="C97" s="180"/>
      <c r="D97" s="181" t="s">
        <v>902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903</v>
      </c>
      <c r="E98" s="182"/>
      <c r="F98" s="182"/>
      <c r="G98" s="182"/>
      <c r="H98" s="182"/>
      <c r="I98" s="182"/>
      <c r="J98" s="183">
        <f>J127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904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905</v>
      </c>
      <c r="E100" s="182"/>
      <c r="F100" s="182"/>
      <c r="G100" s="182"/>
      <c r="H100" s="182"/>
      <c r="I100" s="182"/>
      <c r="J100" s="183">
        <f>J133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906</v>
      </c>
      <c r="E101" s="182"/>
      <c r="F101" s="182"/>
      <c r="G101" s="182"/>
      <c r="H101" s="182"/>
      <c r="I101" s="182"/>
      <c r="J101" s="183">
        <f>J145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907</v>
      </c>
      <c r="E102" s="182"/>
      <c r="F102" s="182"/>
      <c r="G102" s="182"/>
      <c r="H102" s="182"/>
      <c r="I102" s="182"/>
      <c r="J102" s="183">
        <f>J147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908</v>
      </c>
      <c r="E103" s="182"/>
      <c r="F103" s="182"/>
      <c r="G103" s="182"/>
      <c r="H103" s="182"/>
      <c r="I103" s="182"/>
      <c r="J103" s="183">
        <f>J150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Restaurace Šnyt Šternberk, Masarykova 307/20 - rekonstrukce VZTD kuchyně restaurace Šnyt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D.1.4.3 - Zařízení silnoproudých elektroinstalací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21</v>
      </c>
      <c r="D117" s="40"/>
      <c r="E117" s="40"/>
      <c r="F117" s="27" t="str">
        <f>F12</f>
        <v xml:space="preserve"> </v>
      </c>
      <c r="G117" s="40"/>
      <c r="H117" s="40"/>
      <c r="I117" s="32" t="s">
        <v>23</v>
      </c>
      <c r="J117" s="79" t="str">
        <f>IF(J12="","",J12)</f>
        <v>25. 7. 2024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25</v>
      </c>
      <c r="D119" s="40"/>
      <c r="E119" s="40"/>
      <c r="F119" s="27" t="str">
        <f>E15</f>
        <v>Město Šternberk, Horní náměstí 78/16, Šternberk</v>
      </c>
      <c r="G119" s="40"/>
      <c r="H119" s="40"/>
      <c r="I119" s="32" t="s">
        <v>31</v>
      </c>
      <c r="J119" s="36" t="str">
        <f>E21</f>
        <v>Ing.Judita Bravencová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29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>Ing.Bc.Jana Šarniková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125</v>
      </c>
      <c r="D122" s="194" t="s">
        <v>62</v>
      </c>
      <c r="E122" s="194" t="s">
        <v>58</v>
      </c>
      <c r="F122" s="194" t="s">
        <v>59</v>
      </c>
      <c r="G122" s="194" t="s">
        <v>126</v>
      </c>
      <c r="H122" s="194" t="s">
        <v>127</v>
      </c>
      <c r="I122" s="194" t="s">
        <v>128</v>
      </c>
      <c r="J122" s="195" t="s">
        <v>100</v>
      </c>
      <c r="K122" s="196" t="s">
        <v>129</v>
      </c>
      <c r="L122" s="197"/>
      <c r="M122" s="100" t="s">
        <v>1</v>
      </c>
      <c r="N122" s="101" t="s">
        <v>41</v>
      </c>
      <c r="O122" s="101" t="s">
        <v>130</v>
      </c>
      <c r="P122" s="101" t="s">
        <v>131</v>
      </c>
      <c r="Q122" s="101" t="s">
        <v>132</v>
      </c>
      <c r="R122" s="101" t="s">
        <v>133</v>
      </c>
      <c r="S122" s="101" t="s">
        <v>134</v>
      </c>
      <c r="T122" s="102" t="s">
        <v>135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136</v>
      </c>
      <c r="D123" s="40"/>
      <c r="E123" s="40"/>
      <c r="F123" s="40"/>
      <c r="G123" s="40"/>
      <c r="H123" s="40"/>
      <c r="I123" s="40"/>
      <c r="J123" s="198">
        <f>BK123</f>
        <v>0</v>
      </c>
      <c r="K123" s="40"/>
      <c r="L123" s="44"/>
      <c r="M123" s="103"/>
      <c r="N123" s="199"/>
      <c r="O123" s="104"/>
      <c r="P123" s="200">
        <f>P124+P127+P130+P133+P145+P147+P150</f>
        <v>0</v>
      </c>
      <c r="Q123" s="104"/>
      <c r="R123" s="200">
        <f>R124+R127+R130+R133+R145+R147+R150</f>
        <v>0.70266949999999995</v>
      </c>
      <c r="S123" s="104"/>
      <c r="T123" s="201">
        <f>T124+T127+T130+T133+T145+T147+T150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76</v>
      </c>
      <c r="AU123" s="17" t="s">
        <v>102</v>
      </c>
      <c r="BK123" s="202">
        <f>BK124+BK127+BK130+BK133+BK145+BK147+BK150</f>
        <v>0</v>
      </c>
    </row>
    <row r="124" s="12" customFormat="1" ht="25.92" customHeight="1">
      <c r="A124" s="12"/>
      <c r="B124" s="203"/>
      <c r="C124" s="204"/>
      <c r="D124" s="205" t="s">
        <v>76</v>
      </c>
      <c r="E124" s="206" t="s">
        <v>483</v>
      </c>
      <c r="F124" s="206" t="s">
        <v>909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SUM(P125:P126)</f>
        <v>0</v>
      </c>
      <c r="Q124" s="211"/>
      <c r="R124" s="212">
        <f>SUM(R125:R126)</f>
        <v>0.30419999999999997</v>
      </c>
      <c r="S124" s="211"/>
      <c r="T124" s="213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85</v>
      </c>
      <c r="AT124" s="215" t="s">
        <v>76</v>
      </c>
      <c r="AU124" s="215" t="s">
        <v>77</v>
      </c>
      <c r="AY124" s="214" t="s">
        <v>139</v>
      </c>
      <c r="BK124" s="216">
        <f>SUM(BK125:BK126)</f>
        <v>0</v>
      </c>
    </row>
    <row r="125" s="2" customFormat="1" ht="16.5" customHeight="1">
      <c r="A125" s="38"/>
      <c r="B125" s="39"/>
      <c r="C125" s="219" t="s">
        <v>85</v>
      </c>
      <c r="D125" s="219" t="s">
        <v>142</v>
      </c>
      <c r="E125" s="220" t="s">
        <v>910</v>
      </c>
      <c r="F125" s="221" t="s">
        <v>911</v>
      </c>
      <c r="G125" s="222" t="s">
        <v>312</v>
      </c>
      <c r="H125" s="223">
        <v>68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42</v>
      </c>
      <c r="O125" s="91"/>
      <c r="P125" s="229">
        <f>O125*H125</f>
        <v>0</v>
      </c>
      <c r="Q125" s="229">
        <v>0.00156</v>
      </c>
      <c r="R125" s="229">
        <f>Q125*H125</f>
        <v>0.10607999999999999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146</v>
      </c>
      <c r="AT125" s="231" t="s">
        <v>142</v>
      </c>
      <c r="AU125" s="231" t="s">
        <v>85</v>
      </c>
      <c r="AY125" s="17" t="s">
        <v>139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85</v>
      </c>
      <c r="BK125" s="232">
        <f>ROUND(I125*H125,2)</f>
        <v>0</v>
      </c>
      <c r="BL125" s="17" t="s">
        <v>146</v>
      </c>
      <c r="BM125" s="231" t="s">
        <v>191</v>
      </c>
    </row>
    <row r="126" s="2" customFormat="1" ht="16.5" customHeight="1">
      <c r="A126" s="38"/>
      <c r="B126" s="39"/>
      <c r="C126" s="219" t="s">
        <v>87</v>
      </c>
      <c r="D126" s="219" t="s">
        <v>142</v>
      </c>
      <c r="E126" s="220" t="s">
        <v>912</v>
      </c>
      <c r="F126" s="221" t="s">
        <v>913</v>
      </c>
      <c r="G126" s="222" t="s">
        <v>200</v>
      </c>
      <c r="H126" s="223">
        <v>31.199999999999999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42</v>
      </c>
      <c r="O126" s="91"/>
      <c r="P126" s="229">
        <f>O126*H126</f>
        <v>0</v>
      </c>
      <c r="Q126" s="229">
        <v>0.0063499999999999997</v>
      </c>
      <c r="R126" s="229">
        <f>Q126*H126</f>
        <v>0.19811999999999999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146</v>
      </c>
      <c r="AT126" s="231" t="s">
        <v>142</v>
      </c>
      <c r="AU126" s="231" t="s">
        <v>85</v>
      </c>
      <c r="AY126" s="17" t="s">
        <v>139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85</v>
      </c>
      <c r="BK126" s="232">
        <f>ROUND(I126*H126,2)</f>
        <v>0</v>
      </c>
      <c r="BL126" s="17" t="s">
        <v>146</v>
      </c>
      <c r="BM126" s="231" t="s">
        <v>204</v>
      </c>
    </row>
    <row r="127" s="12" customFormat="1" ht="25.92" customHeight="1">
      <c r="A127" s="12"/>
      <c r="B127" s="203"/>
      <c r="C127" s="204"/>
      <c r="D127" s="205" t="s">
        <v>76</v>
      </c>
      <c r="E127" s="206" t="s">
        <v>672</v>
      </c>
      <c r="F127" s="206" t="s">
        <v>914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SUM(P128:P129)</f>
        <v>0</v>
      </c>
      <c r="Q127" s="211"/>
      <c r="R127" s="212">
        <f>SUM(R128:R129)</f>
        <v>0.2593895</v>
      </c>
      <c r="S127" s="211"/>
      <c r="T127" s="213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85</v>
      </c>
      <c r="AT127" s="215" t="s">
        <v>76</v>
      </c>
      <c r="AU127" s="215" t="s">
        <v>77</v>
      </c>
      <c r="AY127" s="214" t="s">
        <v>139</v>
      </c>
      <c r="BK127" s="216">
        <f>SUM(BK128:BK129)</f>
        <v>0</v>
      </c>
    </row>
    <row r="128" s="2" customFormat="1" ht="16.5" customHeight="1">
      <c r="A128" s="38"/>
      <c r="B128" s="39"/>
      <c r="C128" s="219" t="s">
        <v>140</v>
      </c>
      <c r="D128" s="219" t="s">
        <v>142</v>
      </c>
      <c r="E128" s="220" t="s">
        <v>915</v>
      </c>
      <c r="F128" s="221" t="s">
        <v>916</v>
      </c>
      <c r="G128" s="222" t="s">
        <v>312</v>
      </c>
      <c r="H128" s="223">
        <v>68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42</v>
      </c>
      <c r="O128" s="91"/>
      <c r="P128" s="229">
        <f>O128*H128</f>
        <v>0</v>
      </c>
      <c r="Q128" s="229">
        <v>0.00249</v>
      </c>
      <c r="R128" s="229">
        <f>Q128*H128</f>
        <v>0.16932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146</v>
      </c>
      <c r="AT128" s="231" t="s">
        <v>142</v>
      </c>
      <c r="AU128" s="231" t="s">
        <v>85</v>
      </c>
      <c r="AY128" s="17" t="s">
        <v>139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85</v>
      </c>
      <c r="BK128" s="232">
        <f>ROUND(I128*H128,2)</f>
        <v>0</v>
      </c>
      <c r="BL128" s="17" t="s">
        <v>146</v>
      </c>
      <c r="BM128" s="231" t="s">
        <v>8</v>
      </c>
    </row>
    <row r="129" s="2" customFormat="1" ht="16.5" customHeight="1">
      <c r="A129" s="38"/>
      <c r="B129" s="39"/>
      <c r="C129" s="219" t="s">
        <v>146</v>
      </c>
      <c r="D129" s="219" t="s">
        <v>142</v>
      </c>
      <c r="E129" s="220" t="s">
        <v>917</v>
      </c>
      <c r="F129" s="221" t="s">
        <v>918</v>
      </c>
      <c r="G129" s="222" t="s">
        <v>172</v>
      </c>
      <c r="H129" s="223">
        <v>0.050000000000000003</v>
      </c>
      <c r="I129" s="224"/>
      <c r="J129" s="225">
        <f>ROUND(I129*H129,2)</f>
        <v>0</v>
      </c>
      <c r="K129" s="226"/>
      <c r="L129" s="44"/>
      <c r="M129" s="227" t="s">
        <v>1</v>
      </c>
      <c r="N129" s="228" t="s">
        <v>42</v>
      </c>
      <c r="O129" s="91"/>
      <c r="P129" s="229">
        <f>O129*H129</f>
        <v>0</v>
      </c>
      <c r="Q129" s="229">
        <v>1.8013900000000001</v>
      </c>
      <c r="R129" s="229">
        <f>Q129*H129</f>
        <v>0.090069500000000011</v>
      </c>
      <c r="S129" s="229">
        <v>0</v>
      </c>
      <c r="T129" s="230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1" t="s">
        <v>146</v>
      </c>
      <c r="AT129" s="231" t="s">
        <v>142</v>
      </c>
      <c r="AU129" s="231" t="s">
        <v>85</v>
      </c>
      <c r="AY129" s="17" t="s">
        <v>139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7" t="s">
        <v>85</v>
      </c>
      <c r="BK129" s="232">
        <f>ROUND(I129*H129,2)</f>
        <v>0</v>
      </c>
      <c r="BL129" s="17" t="s">
        <v>146</v>
      </c>
      <c r="BM129" s="231" t="s">
        <v>223</v>
      </c>
    </row>
    <row r="130" s="12" customFormat="1" ht="25.92" customHeight="1">
      <c r="A130" s="12"/>
      <c r="B130" s="203"/>
      <c r="C130" s="204"/>
      <c r="D130" s="205" t="s">
        <v>76</v>
      </c>
      <c r="E130" s="206" t="s">
        <v>428</v>
      </c>
      <c r="F130" s="206" t="s">
        <v>919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SUM(P131:P132)</f>
        <v>0</v>
      </c>
      <c r="Q130" s="211"/>
      <c r="R130" s="212">
        <f>SUM(R131:R132)</f>
        <v>0</v>
      </c>
      <c r="S130" s="211"/>
      <c r="T130" s="213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140</v>
      </c>
      <c r="AT130" s="215" t="s">
        <v>76</v>
      </c>
      <c r="AU130" s="215" t="s">
        <v>77</v>
      </c>
      <c r="AY130" s="214" t="s">
        <v>139</v>
      </c>
      <c r="BK130" s="216">
        <f>SUM(BK131:BK132)</f>
        <v>0</v>
      </c>
    </row>
    <row r="131" s="2" customFormat="1" ht="16.5" customHeight="1">
      <c r="A131" s="38"/>
      <c r="B131" s="39"/>
      <c r="C131" s="219" t="s">
        <v>169</v>
      </c>
      <c r="D131" s="219" t="s">
        <v>142</v>
      </c>
      <c r="E131" s="220" t="s">
        <v>920</v>
      </c>
      <c r="F131" s="221" t="s">
        <v>921</v>
      </c>
      <c r="G131" s="222" t="s">
        <v>435</v>
      </c>
      <c r="H131" s="281"/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42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497</v>
      </c>
      <c r="AT131" s="231" t="s">
        <v>142</v>
      </c>
      <c r="AU131" s="231" t="s">
        <v>85</v>
      </c>
      <c r="AY131" s="17" t="s">
        <v>139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85</v>
      </c>
      <c r="BK131" s="232">
        <f>ROUND(I131*H131,2)</f>
        <v>0</v>
      </c>
      <c r="BL131" s="17" t="s">
        <v>497</v>
      </c>
      <c r="BM131" s="231" t="s">
        <v>235</v>
      </c>
    </row>
    <row r="132" s="2" customFormat="1" ht="16.5" customHeight="1">
      <c r="A132" s="38"/>
      <c r="B132" s="39"/>
      <c r="C132" s="219" t="s">
        <v>178</v>
      </c>
      <c r="D132" s="219" t="s">
        <v>142</v>
      </c>
      <c r="E132" s="220" t="s">
        <v>922</v>
      </c>
      <c r="F132" s="221" t="s">
        <v>923</v>
      </c>
      <c r="G132" s="222" t="s">
        <v>435</v>
      </c>
      <c r="H132" s="281"/>
      <c r="I132" s="224"/>
      <c r="J132" s="225">
        <f>ROUND(I132*H132,2)</f>
        <v>0</v>
      </c>
      <c r="K132" s="226"/>
      <c r="L132" s="44"/>
      <c r="M132" s="227" t="s">
        <v>1</v>
      </c>
      <c r="N132" s="228" t="s">
        <v>42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497</v>
      </c>
      <c r="AT132" s="231" t="s">
        <v>142</v>
      </c>
      <c r="AU132" s="231" t="s">
        <v>85</v>
      </c>
      <c r="AY132" s="17" t="s">
        <v>139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85</v>
      </c>
      <c r="BK132" s="232">
        <f>ROUND(I132*H132,2)</f>
        <v>0</v>
      </c>
      <c r="BL132" s="17" t="s">
        <v>497</v>
      </c>
      <c r="BM132" s="231" t="s">
        <v>243</v>
      </c>
    </row>
    <row r="133" s="12" customFormat="1" ht="25.92" customHeight="1">
      <c r="A133" s="12"/>
      <c r="B133" s="203"/>
      <c r="C133" s="204"/>
      <c r="D133" s="205" t="s">
        <v>76</v>
      </c>
      <c r="E133" s="206" t="s">
        <v>924</v>
      </c>
      <c r="F133" s="206" t="s">
        <v>925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SUM(P134:P144)</f>
        <v>0</v>
      </c>
      <c r="Q133" s="211"/>
      <c r="R133" s="212">
        <f>SUM(R134:R144)</f>
        <v>0.07594999999999999</v>
      </c>
      <c r="S133" s="211"/>
      <c r="T133" s="213">
        <f>SUM(T134:T144)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85</v>
      </c>
      <c r="AT133" s="215" t="s">
        <v>76</v>
      </c>
      <c r="AU133" s="215" t="s">
        <v>77</v>
      </c>
      <c r="AY133" s="214" t="s">
        <v>139</v>
      </c>
      <c r="BK133" s="216">
        <f>SUM(BK134:BK144)</f>
        <v>0</v>
      </c>
    </row>
    <row r="134" s="2" customFormat="1" ht="16.5" customHeight="1">
      <c r="A134" s="38"/>
      <c r="B134" s="39"/>
      <c r="C134" s="219" t="s">
        <v>185</v>
      </c>
      <c r="D134" s="219" t="s">
        <v>142</v>
      </c>
      <c r="E134" s="220" t="s">
        <v>926</v>
      </c>
      <c r="F134" s="221" t="s">
        <v>927</v>
      </c>
      <c r="G134" s="222" t="s">
        <v>145</v>
      </c>
      <c r="H134" s="223">
        <v>1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42</v>
      </c>
      <c r="O134" s="91"/>
      <c r="P134" s="229">
        <f>O134*H134</f>
        <v>0</v>
      </c>
      <c r="Q134" s="229">
        <v>1.0000000000000001E-05</v>
      </c>
      <c r="R134" s="229">
        <f>Q134*H134</f>
        <v>1.0000000000000001E-05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146</v>
      </c>
      <c r="AT134" s="231" t="s">
        <v>142</v>
      </c>
      <c r="AU134" s="231" t="s">
        <v>85</v>
      </c>
      <c r="AY134" s="17" t="s">
        <v>139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85</v>
      </c>
      <c r="BK134" s="232">
        <f>ROUND(I134*H134,2)</f>
        <v>0</v>
      </c>
      <c r="BL134" s="17" t="s">
        <v>146</v>
      </c>
      <c r="BM134" s="231" t="s">
        <v>256</v>
      </c>
    </row>
    <row r="135" s="2" customFormat="1" ht="16.5" customHeight="1">
      <c r="A135" s="38"/>
      <c r="B135" s="39"/>
      <c r="C135" s="219" t="s">
        <v>191</v>
      </c>
      <c r="D135" s="219" t="s">
        <v>142</v>
      </c>
      <c r="E135" s="220" t="s">
        <v>928</v>
      </c>
      <c r="F135" s="221" t="s">
        <v>929</v>
      </c>
      <c r="G135" s="222" t="s">
        <v>145</v>
      </c>
      <c r="H135" s="223">
        <v>28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42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146</v>
      </c>
      <c r="AT135" s="231" t="s">
        <v>142</v>
      </c>
      <c r="AU135" s="231" t="s">
        <v>85</v>
      </c>
      <c r="AY135" s="17" t="s">
        <v>139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85</v>
      </c>
      <c r="BK135" s="232">
        <f>ROUND(I135*H135,2)</f>
        <v>0</v>
      </c>
      <c r="BL135" s="17" t="s">
        <v>146</v>
      </c>
      <c r="BM135" s="231" t="s">
        <v>278</v>
      </c>
    </row>
    <row r="136" s="2" customFormat="1" ht="16.5" customHeight="1">
      <c r="A136" s="38"/>
      <c r="B136" s="39"/>
      <c r="C136" s="219" t="s">
        <v>197</v>
      </c>
      <c r="D136" s="219" t="s">
        <v>142</v>
      </c>
      <c r="E136" s="220" t="s">
        <v>930</v>
      </c>
      <c r="F136" s="221" t="s">
        <v>931</v>
      </c>
      <c r="G136" s="222" t="s">
        <v>145</v>
      </c>
      <c r="H136" s="223">
        <v>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42</v>
      </c>
      <c r="O136" s="91"/>
      <c r="P136" s="229">
        <f>O136*H136</f>
        <v>0</v>
      </c>
      <c r="Q136" s="229">
        <v>0.010999999999999999</v>
      </c>
      <c r="R136" s="229">
        <f>Q136*H136</f>
        <v>0.021999999999999999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146</v>
      </c>
      <c r="AT136" s="231" t="s">
        <v>142</v>
      </c>
      <c r="AU136" s="231" t="s">
        <v>85</v>
      </c>
      <c r="AY136" s="17" t="s">
        <v>139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85</v>
      </c>
      <c r="BK136" s="232">
        <f>ROUND(I136*H136,2)</f>
        <v>0</v>
      </c>
      <c r="BL136" s="17" t="s">
        <v>146</v>
      </c>
      <c r="BM136" s="231" t="s">
        <v>288</v>
      </c>
    </row>
    <row r="137" s="2" customFormat="1" ht="16.5" customHeight="1">
      <c r="A137" s="38"/>
      <c r="B137" s="39"/>
      <c r="C137" s="219" t="s">
        <v>204</v>
      </c>
      <c r="D137" s="219" t="s">
        <v>142</v>
      </c>
      <c r="E137" s="220" t="s">
        <v>932</v>
      </c>
      <c r="F137" s="221" t="s">
        <v>933</v>
      </c>
      <c r="G137" s="222" t="s">
        <v>145</v>
      </c>
      <c r="H137" s="223">
        <v>3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42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146</v>
      </c>
      <c r="AT137" s="231" t="s">
        <v>142</v>
      </c>
      <c r="AU137" s="231" t="s">
        <v>85</v>
      </c>
      <c r="AY137" s="17" t="s">
        <v>139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85</v>
      </c>
      <c r="BK137" s="232">
        <f>ROUND(I137*H137,2)</f>
        <v>0</v>
      </c>
      <c r="BL137" s="17" t="s">
        <v>146</v>
      </c>
      <c r="BM137" s="231" t="s">
        <v>299</v>
      </c>
    </row>
    <row r="138" s="2" customFormat="1" ht="16.5" customHeight="1">
      <c r="A138" s="38"/>
      <c r="B138" s="39"/>
      <c r="C138" s="219" t="s">
        <v>210</v>
      </c>
      <c r="D138" s="219" t="s">
        <v>142</v>
      </c>
      <c r="E138" s="220" t="s">
        <v>934</v>
      </c>
      <c r="F138" s="221" t="s">
        <v>935</v>
      </c>
      <c r="G138" s="222" t="s">
        <v>145</v>
      </c>
      <c r="H138" s="223">
        <v>12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42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146</v>
      </c>
      <c r="AT138" s="231" t="s">
        <v>142</v>
      </c>
      <c r="AU138" s="231" t="s">
        <v>85</v>
      </c>
      <c r="AY138" s="17" t="s">
        <v>139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85</v>
      </c>
      <c r="BK138" s="232">
        <f>ROUND(I138*H138,2)</f>
        <v>0</v>
      </c>
      <c r="BL138" s="17" t="s">
        <v>146</v>
      </c>
      <c r="BM138" s="231" t="s">
        <v>309</v>
      </c>
    </row>
    <row r="139" s="2" customFormat="1" ht="16.5" customHeight="1">
      <c r="A139" s="38"/>
      <c r="B139" s="39"/>
      <c r="C139" s="219" t="s">
        <v>8</v>
      </c>
      <c r="D139" s="219" t="s">
        <v>142</v>
      </c>
      <c r="E139" s="220" t="s">
        <v>936</v>
      </c>
      <c r="F139" s="221" t="s">
        <v>937</v>
      </c>
      <c r="G139" s="222" t="s">
        <v>145</v>
      </c>
      <c r="H139" s="223">
        <v>2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42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146</v>
      </c>
      <c r="AT139" s="231" t="s">
        <v>142</v>
      </c>
      <c r="AU139" s="231" t="s">
        <v>85</v>
      </c>
      <c r="AY139" s="17" t="s">
        <v>139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85</v>
      </c>
      <c r="BK139" s="232">
        <f>ROUND(I139*H139,2)</f>
        <v>0</v>
      </c>
      <c r="BL139" s="17" t="s">
        <v>146</v>
      </c>
      <c r="BM139" s="231" t="s">
        <v>319</v>
      </c>
    </row>
    <row r="140" s="2" customFormat="1" ht="16.5" customHeight="1">
      <c r="A140" s="38"/>
      <c r="B140" s="39"/>
      <c r="C140" s="219" t="s">
        <v>217</v>
      </c>
      <c r="D140" s="219" t="s">
        <v>142</v>
      </c>
      <c r="E140" s="220" t="s">
        <v>938</v>
      </c>
      <c r="F140" s="221" t="s">
        <v>939</v>
      </c>
      <c r="G140" s="222" t="s">
        <v>312</v>
      </c>
      <c r="H140" s="223">
        <v>55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42</v>
      </c>
      <c r="O140" s="91"/>
      <c r="P140" s="229">
        <f>O140*H140</f>
        <v>0</v>
      </c>
      <c r="Q140" s="229">
        <v>0.00029999999999999997</v>
      </c>
      <c r="R140" s="229">
        <f>Q140*H140</f>
        <v>0.016499999999999997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146</v>
      </c>
      <c r="AT140" s="231" t="s">
        <v>142</v>
      </c>
      <c r="AU140" s="231" t="s">
        <v>85</v>
      </c>
      <c r="AY140" s="17" t="s">
        <v>139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85</v>
      </c>
      <c r="BK140" s="232">
        <f>ROUND(I140*H140,2)</f>
        <v>0</v>
      </c>
      <c r="BL140" s="17" t="s">
        <v>146</v>
      </c>
      <c r="BM140" s="231" t="s">
        <v>328</v>
      </c>
    </row>
    <row r="141" s="2" customFormat="1" ht="16.5" customHeight="1">
      <c r="A141" s="38"/>
      <c r="B141" s="39"/>
      <c r="C141" s="219" t="s">
        <v>223</v>
      </c>
      <c r="D141" s="219" t="s">
        <v>142</v>
      </c>
      <c r="E141" s="220" t="s">
        <v>940</v>
      </c>
      <c r="F141" s="221" t="s">
        <v>941</v>
      </c>
      <c r="G141" s="222" t="s">
        <v>312</v>
      </c>
      <c r="H141" s="223">
        <v>61</v>
      </c>
      <c r="I141" s="224"/>
      <c r="J141" s="225">
        <f>ROUND(I141*H141,2)</f>
        <v>0</v>
      </c>
      <c r="K141" s="226"/>
      <c r="L141" s="44"/>
      <c r="M141" s="227" t="s">
        <v>1</v>
      </c>
      <c r="N141" s="228" t="s">
        <v>42</v>
      </c>
      <c r="O141" s="91"/>
      <c r="P141" s="229">
        <f>O141*H141</f>
        <v>0</v>
      </c>
      <c r="Q141" s="229">
        <v>0.00042999999999999999</v>
      </c>
      <c r="R141" s="229">
        <f>Q141*H141</f>
        <v>0.02623</v>
      </c>
      <c r="S141" s="229">
        <v>0</v>
      </c>
      <c r="T141" s="230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1" t="s">
        <v>146</v>
      </c>
      <c r="AT141" s="231" t="s">
        <v>142</v>
      </c>
      <c r="AU141" s="231" t="s">
        <v>85</v>
      </c>
      <c r="AY141" s="17" t="s">
        <v>139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7" t="s">
        <v>85</v>
      </c>
      <c r="BK141" s="232">
        <f>ROUND(I141*H141,2)</f>
        <v>0</v>
      </c>
      <c r="BL141" s="17" t="s">
        <v>146</v>
      </c>
      <c r="BM141" s="231" t="s">
        <v>339</v>
      </c>
    </row>
    <row r="142" s="2" customFormat="1" ht="16.5" customHeight="1">
      <c r="A142" s="38"/>
      <c r="B142" s="39"/>
      <c r="C142" s="219" t="s">
        <v>229</v>
      </c>
      <c r="D142" s="219" t="s">
        <v>142</v>
      </c>
      <c r="E142" s="220" t="s">
        <v>942</v>
      </c>
      <c r="F142" s="221" t="s">
        <v>941</v>
      </c>
      <c r="G142" s="222" t="s">
        <v>312</v>
      </c>
      <c r="H142" s="223">
        <v>9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42</v>
      </c>
      <c r="O142" s="91"/>
      <c r="P142" s="229">
        <f>O142*H142</f>
        <v>0</v>
      </c>
      <c r="Q142" s="229">
        <v>0.00080000000000000004</v>
      </c>
      <c r="R142" s="229">
        <f>Q142*H142</f>
        <v>0.0072000000000000007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146</v>
      </c>
      <c r="AT142" s="231" t="s">
        <v>142</v>
      </c>
      <c r="AU142" s="231" t="s">
        <v>85</v>
      </c>
      <c r="AY142" s="17" t="s">
        <v>139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85</v>
      </c>
      <c r="BK142" s="232">
        <f>ROUND(I142*H142,2)</f>
        <v>0</v>
      </c>
      <c r="BL142" s="17" t="s">
        <v>146</v>
      </c>
      <c r="BM142" s="231" t="s">
        <v>347</v>
      </c>
    </row>
    <row r="143" s="2" customFormat="1" ht="16.5" customHeight="1">
      <c r="A143" s="38"/>
      <c r="B143" s="39"/>
      <c r="C143" s="219" t="s">
        <v>235</v>
      </c>
      <c r="D143" s="219" t="s">
        <v>142</v>
      </c>
      <c r="E143" s="220" t="s">
        <v>943</v>
      </c>
      <c r="F143" s="221" t="s">
        <v>944</v>
      </c>
      <c r="G143" s="222" t="s">
        <v>145</v>
      </c>
      <c r="H143" s="223">
        <v>9</v>
      </c>
      <c r="I143" s="224"/>
      <c r="J143" s="225">
        <f>ROUND(I143*H143,2)</f>
        <v>0</v>
      </c>
      <c r="K143" s="226"/>
      <c r="L143" s="44"/>
      <c r="M143" s="227" t="s">
        <v>1</v>
      </c>
      <c r="N143" s="228" t="s">
        <v>42</v>
      </c>
      <c r="O143" s="91"/>
      <c r="P143" s="229">
        <f>O143*H143</f>
        <v>0</v>
      </c>
      <c r="Q143" s="229">
        <v>9.0000000000000006E-05</v>
      </c>
      <c r="R143" s="229">
        <f>Q143*H143</f>
        <v>0.00081000000000000006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146</v>
      </c>
      <c r="AT143" s="231" t="s">
        <v>142</v>
      </c>
      <c r="AU143" s="231" t="s">
        <v>85</v>
      </c>
      <c r="AY143" s="17" t="s">
        <v>139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85</v>
      </c>
      <c r="BK143" s="232">
        <f>ROUND(I143*H143,2)</f>
        <v>0</v>
      </c>
      <c r="BL143" s="17" t="s">
        <v>146</v>
      </c>
      <c r="BM143" s="231" t="s">
        <v>355</v>
      </c>
    </row>
    <row r="144" s="2" customFormat="1" ht="16.5" customHeight="1">
      <c r="A144" s="38"/>
      <c r="B144" s="39"/>
      <c r="C144" s="219" t="s">
        <v>239</v>
      </c>
      <c r="D144" s="219" t="s">
        <v>142</v>
      </c>
      <c r="E144" s="220" t="s">
        <v>945</v>
      </c>
      <c r="F144" s="221" t="s">
        <v>946</v>
      </c>
      <c r="G144" s="222" t="s">
        <v>312</v>
      </c>
      <c r="H144" s="223">
        <v>20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42</v>
      </c>
      <c r="O144" s="91"/>
      <c r="P144" s="229">
        <f>O144*H144</f>
        <v>0</v>
      </c>
      <c r="Q144" s="229">
        <v>0.00016000000000000001</v>
      </c>
      <c r="R144" s="229">
        <f>Q144*H144</f>
        <v>0.0032000000000000002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146</v>
      </c>
      <c r="AT144" s="231" t="s">
        <v>142</v>
      </c>
      <c r="AU144" s="231" t="s">
        <v>85</v>
      </c>
      <c r="AY144" s="17" t="s">
        <v>139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85</v>
      </c>
      <c r="BK144" s="232">
        <f>ROUND(I144*H144,2)</f>
        <v>0</v>
      </c>
      <c r="BL144" s="17" t="s">
        <v>146</v>
      </c>
      <c r="BM144" s="231" t="s">
        <v>363</v>
      </c>
    </row>
    <row r="145" s="12" customFormat="1" ht="25.92" customHeight="1">
      <c r="A145" s="12"/>
      <c r="B145" s="203"/>
      <c r="C145" s="204"/>
      <c r="D145" s="205" t="s">
        <v>76</v>
      </c>
      <c r="E145" s="206" t="s">
        <v>947</v>
      </c>
      <c r="F145" s="206" t="s">
        <v>948</v>
      </c>
      <c r="G145" s="204"/>
      <c r="H145" s="204"/>
      <c r="I145" s="207"/>
      <c r="J145" s="208">
        <f>BK145</f>
        <v>0</v>
      </c>
      <c r="K145" s="204"/>
      <c r="L145" s="209"/>
      <c r="M145" s="210"/>
      <c r="N145" s="211"/>
      <c r="O145" s="211"/>
      <c r="P145" s="212">
        <f>P146</f>
        <v>0</v>
      </c>
      <c r="Q145" s="211"/>
      <c r="R145" s="212">
        <f>R146</f>
        <v>0.040980000000000003</v>
      </c>
      <c r="S145" s="211"/>
      <c r="T145" s="21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4" t="s">
        <v>85</v>
      </c>
      <c r="AT145" s="215" t="s">
        <v>76</v>
      </c>
      <c r="AU145" s="215" t="s">
        <v>77</v>
      </c>
      <c r="AY145" s="214" t="s">
        <v>139</v>
      </c>
      <c r="BK145" s="216">
        <f>BK146</f>
        <v>0</v>
      </c>
    </row>
    <row r="146" s="2" customFormat="1" ht="16.5" customHeight="1">
      <c r="A146" s="38"/>
      <c r="B146" s="39"/>
      <c r="C146" s="219" t="s">
        <v>243</v>
      </c>
      <c r="D146" s="219" t="s">
        <v>142</v>
      </c>
      <c r="E146" s="220" t="s">
        <v>949</v>
      </c>
      <c r="F146" s="221" t="s">
        <v>950</v>
      </c>
      <c r="G146" s="222" t="s">
        <v>145</v>
      </c>
      <c r="H146" s="223">
        <v>6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42</v>
      </c>
      <c r="O146" s="91"/>
      <c r="P146" s="229">
        <f>O146*H146</f>
        <v>0</v>
      </c>
      <c r="Q146" s="229">
        <v>0.0068300000000000001</v>
      </c>
      <c r="R146" s="229">
        <f>Q146*H146</f>
        <v>0.040980000000000003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146</v>
      </c>
      <c r="AT146" s="231" t="s">
        <v>142</v>
      </c>
      <c r="AU146" s="231" t="s">
        <v>85</v>
      </c>
      <c r="AY146" s="17" t="s">
        <v>139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85</v>
      </c>
      <c r="BK146" s="232">
        <f>ROUND(I146*H146,2)</f>
        <v>0</v>
      </c>
      <c r="BL146" s="17" t="s">
        <v>146</v>
      </c>
      <c r="BM146" s="231" t="s">
        <v>379</v>
      </c>
    </row>
    <row r="147" s="12" customFormat="1" ht="25.92" customHeight="1">
      <c r="A147" s="12"/>
      <c r="B147" s="203"/>
      <c r="C147" s="204"/>
      <c r="D147" s="205" t="s">
        <v>76</v>
      </c>
      <c r="E147" s="206" t="s">
        <v>951</v>
      </c>
      <c r="F147" s="206" t="s">
        <v>952</v>
      </c>
      <c r="G147" s="204"/>
      <c r="H147" s="204"/>
      <c r="I147" s="207"/>
      <c r="J147" s="208">
        <f>BK147</f>
        <v>0</v>
      </c>
      <c r="K147" s="204"/>
      <c r="L147" s="209"/>
      <c r="M147" s="210"/>
      <c r="N147" s="211"/>
      <c r="O147" s="211"/>
      <c r="P147" s="212">
        <f>SUM(P148:P149)</f>
        <v>0</v>
      </c>
      <c r="Q147" s="211"/>
      <c r="R147" s="212">
        <f>SUM(R148:R149)</f>
        <v>0</v>
      </c>
      <c r="S147" s="211"/>
      <c r="T147" s="213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4" t="s">
        <v>85</v>
      </c>
      <c r="AT147" s="215" t="s">
        <v>76</v>
      </c>
      <c r="AU147" s="215" t="s">
        <v>77</v>
      </c>
      <c r="AY147" s="214" t="s">
        <v>139</v>
      </c>
      <c r="BK147" s="216">
        <f>SUM(BK148:BK149)</f>
        <v>0</v>
      </c>
    </row>
    <row r="148" s="2" customFormat="1" ht="16.5" customHeight="1">
      <c r="A148" s="38"/>
      <c r="B148" s="39"/>
      <c r="C148" s="219" t="s">
        <v>247</v>
      </c>
      <c r="D148" s="219" t="s">
        <v>142</v>
      </c>
      <c r="E148" s="220" t="s">
        <v>953</v>
      </c>
      <c r="F148" s="221" t="s">
        <v>954</v>
      </c>
      <c r="G148" s="222" t="s">
        <v>145</v>
      </c>
      <c r="H148" s="223">
        <v>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42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146</v>
      </c>
      <c r="AT148" s="231" t="s">
        <v>142</v>
      </c>
      <c r="AU148" s="231" t="s">
        <v>85</v>
      </c>
      <c r="AY148" s="17" t="s">
        <v>139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85</v>
      </c>
      <c r="BK148" s="232">
        <f>ROUND(I148*H148,2)</f>
        <v>0</v>
      </c>
      <c r="BL148" s="17" t="s">
        <v>146</v>
      </c>
      <c r="BM148" s="231" t="s">
        <v>387</v>
      </c>
    </row>
    <row r="149" s="2" customFormat="1" ht="16.5" customHeight="1">
      <c r="A149" s="38"/>
      <c r="B149" s="39"/>
      <c r="C149" s="219" t="s">
        <v>256</v>
      </c>
      <c r="D149" s="219" t="s">
        <v>142</v>
      </c>
      <c r="E149" s="220" t="s">
        <v>955</v>
      </c>
      <c r="F149" s="221" t="s">
        <v>956</v>
      </c>
      <c r="G149" s="222" t="s">
        <v>312</v>
      </c>
      <c r="H149" s="223">
        <v>16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42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146</v>
      </c>
      <c r="AT149" s="231" t="s">
        <v>142</v>
      </c>
      <c r="AU149" s="231" t="s">
        <v>85</v>
      </c>
      <c r="AY149" s="17" t="s">
        <v>139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85</v>
      </c>
      <c r="BK149" s="232">
        <f>ROUND(I149*H149,2)</f>
        <v>0</v>
      </c>
      <c r="BL149" s="17" t="s">
        <v>146</v>
      </c>
      <c r="BM149" s="231" t="s">
        <v>398</v>
      </c>
    </row>
    <row r="150" s="12" customFormat="1" ht="25.92" customHeight="1">
      <c r="A150" s="12"/>
      <c r="B150" s="203"/>
      <c r="C150" s="204"/>
      <c r="D150" s="205" t="s">
        <v>76</v>
      </c>
      <c r="E150" s="206" t="s">
        <v>763</v>
      </c>
      <c r="F150" s="206" t="s">
        <v>957</v>
      </c>
      <c r="G150" s="204"/>
      <c r="H150" s="204"/>
      <c r="I150" s="207"/>
      <c r="J150" s="208">
        <f>BK150</f>
        <v>0</v>
      </c>
      <c r="K150" s="204"/>
      <c r="L150" s="209"/>
      <c r="M150" s="210"/>
      <c r="N150" s="211"/>
      <c r="O150" s="211"/>
      <c r="P150" s="212">
        <f>SUM(P151:P161)</f>
        <v>0</v>
      </c>
      <c r="Q150" s="211"/>
      <c r="R150" s="212">
        <f>SUM(R151:R161)</f>
        <v>0.022150000000000003</v>
      </c>
      <c r="S150" s="211"/>
      <c r="T150" s="213">
        <f>SUM(T151:T161)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4" t="s">
        <v>85</v>
      </c>
      <c r="AT150" s="215" t="s">
        <v>76</v>
      </c>
      <c r="AU150" s="215" t="s">
        <v>77</v>
      </c>
      <c r="AY150" s="214" t="s">
        <v>139</v>
      </c>
      <c r="BK150" s="216">
        <f>SUM(BK151:BK161)</f>
        <v>0</v>
      </c>
    </row>
    <row r="151" s="2" customFormat="1" ht="16.5" customHeight="1">
      <c r="A151" s="38"/>
      <c r="B151" s="39"/>
      <c r="C151" s="219" t="s">
        <v>7</v>
      </c>
      <c r="D151" s="219" t="s">
        <v>142</v>
      </c>
      <c r="E151" s="220" t="s">
        <v>958</v>
      </c>
      <c r="F151" s="221" t="s">
        <v>959</v>
      </c>
      <c r="G151" s="222" t="s">
        <v>145</v>
      </c>
      <c r="H151" s="223">
        <v>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42</v>
      </c>
      <c r="O151" s="91"/>
      <c r="P151" s="229">
        <f>O151*H151</f>
        <v>0</v>
      </c>
      <c r="Q151" s="229">
        <v>0.00025000000000000001</v>
      </c>
      <c r="R151" s="229">
        <f>Q151*H151</f>
        <v>0.00075000000000000002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146</v>
      </c>
      <c r="AT151" s="231" t="s">
        <v>142</v>
      </c>
      <c r="AU151" s="231" t="s">
        <v>85</v>
      </c>
      <c r="AY151" s="17" t="s">
        <v>139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85</v>
      </c>
      <c r="BK151" s="232">
        <f>ROUND(I151*H151,2)</f>
        <v>0</v>
      </c>
      <c r="BL151" s="17" t="s">
        <v>146</v>
      </c>
      <c r="BM151" s="231" t="s">
        <v>415</v>
      </c>
    </row>
    <row r="152" s="2" customFormat="1" ht="16.5" customHeight="1">
      <c r="A152" s="38"/>
      <c r="B152" s="39"/>
      <c r="C152" s="219" t="s">
        <v>278</v>
      </c>
      <c r="D152" s="219" t="s">
        <v>142</v>
      </c>
      <c r="E152" s="220" t="s">
        <v>960</v>
      </c>
      <c r="F152" s="221" t="s">
        <v>961</v>
      </c>
      <c r="G152" s="222" t="s">
        <v>312</v>
      </c>
      <c r="H152" s="223">
        <v>25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42</v>
      </c>
      <c r="O152" s="91"/>
      <c r="P152" s="229">
        <f>O152*H152</f>
        <v>0</v>
      </c>
      <c r="Q152" s="229">
        <v>6.0000000000000002E-05</v>
      </c>
      <c r="R152" s="229">
        <f>Q152*H152</f>
        <v>0.0015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146</v>
      </c>
      <c r="AT152" s="231" t="s">
        <v>142</v>
      </c>
      <c r="AU152" s="231" t="s">
        <v>85</v>
      </c>
      <c r="AY152" s="17" t="s">
        <v>139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85</v>
      </c>
      <c r="BK152" s="232">
        <f>ROUND(I152*H152,2)</f>
        <v>0</v>
      </c>
      <c r="BL152" s="17" t="s">
        <v>146</v>
      </c>
      <c r="BM152" s="231" t="s">
        <v>427</v>
      </c>
    </row>
    <row r="153" s="2" customFormat="1" ht="16.5" customHeight="1">
      <c r="A153" s="38"/>
      <c r="B153" s="39"/>
      <c r="C153" s="219" t="s">
        <v>284</v>
      </c>
      <c r="D153" s="219" t="s">
        <v>142</v>
      </c>
      <c r="E153" s="220" t="s">
        <v>962</v>
      </c>
      <c r="F153" s="221" t="s">
        <v>963</v>
      </c>
      <c r="G153" s="222" t="s">
        <v>964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42</v>
      </c>
      <c r="O153" s="91"/>
      <c r="P153" s="229">
        <f>O153*H153</f>
        <v>0</v>
      </c>
      <c r="Q153" s="229">
        <v>0.0015</v>
      </c>
      <c r="R153" s="229">
        <f>Q153*H153</f>
        <v>0.0015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146</v>
      </c>
      <c r="AT153" s="231" t="s">
        <v>142</v>
      </c>
      <c r="AU153" s="231" t="s">
        <v>85</v>
      </c>
      <c r="AY153" s="17" t="s">
        <v>139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85</v>
      </c>
      <c r="BK153" s="232">
        <f>ROUND(I153*H153,2)</f>
        <v>0</v>
      </c>
      <c r="BL153" s="17" t="s">
        <v>146</v>
      </c>
      <c r="BM153" s="231" t="s">
        <v>439</v>
      </c>
    </row>
    <row r="154" s="2" customFormat="1" ht="16.5" customHeight="1">
      <c r="A154" s="38"/>
      <c r="B154" s="39"/>
      <c r="C154" s="219" t="s">
        <v>288</v>
      </c>
      <c r="D154" s="219" t="s">
        <v>142</v>
      </c>
      <c r="E154" s="220" t="s">
        <v>965</v>
      </c>
      <c r="F154" s="221" t="s">
        <v>966</v>
      </c>
      <c r="G154" s="222" t="s">
        <v>964</v>
      </c>
      <c r="H154" s="223">
        <v>1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42</v>
      </c>
      <c r="O154" s="91"/>
      <c r="P154" s="229">
        <f>O154*H154</f>
        <v>0</v>
      </c>
      <c r="Q154" s="229">
        <v>0.0035799999999999998</v>
      </c>
      <c r="R154" s="229">
        <f>Q154*H154</f>
        <v>0.0035799999999999998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146</v>
      </c>
      <c r="AT154" s="231" t="s">
        <v>142</v>
      </c>
      <c r="AU154" s="231" t="s">
        <v>85</v>
      </c>
      <c r="AY154" s="17" t="s">
        <v>139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85</v>
      </c>
      <c r="BK154" s="232">
        <f>ROUND(I154*H154,2)</f>
        <v>0</v>
      </c>
      <c r="BL154" s="17" t="s">
        <v>146</v>
      </c>
      <c r="BM154" s="231" t="s">
        <v>449</v>
      </c>
    </row>
    <row r="155" s="2" customFormat="1" ht="16.5" customHeight="1">
      <c r="A155" s="38"/>
      <c r="B155" s="39"/>
      <c r="C155" s="219" t="s">
        <v>294</v>
      </c>
      <c r="D155" s="219" t="s">
        <v>142</v>
      </c>
      <c r="E155" s="220" t="s">
        <v>967</v>
      </c>
      <c r="F155" s="221" t="s">
        <v>968</v>
      </c>
      <c r="G155" s="222" t="s">
        <v>145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42</v>
      </c>
      <c r="O155" s="91"/>
      <c r="P155" s="229">
        <f>O155*H155</f>
        <v>0</v>
      </c>
      <c r="Q155" s="229">
        <v>0.00018000000000000001</v>
      </c>
      <c r="R155" s="229">
        <f>Q155*H155</f>
        <v>0.00018000000000000001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146</v>
      </c>
      <c r="AT155" s="231" t="s">
        <v>142</v>
      </c>
      <c r="AU155" s="231" t="s">
        <v>85</v>
      </c>
      <c r="AY155" s="17" t="s">
        <v>139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85</v>
      </c>
      <c r="BK155" s="232">
        <f>ROUND(I155*H155,2)</f>
        <v>0</v>
      </c>
      <c r="BL155" s="17" t="s">
        <v>146</v>
      </c>
      <c r="BM155" s="231" t="s">
        <v>459</v>
      </c>
    </row>
    <row r="156" s="2" customFormat="1" ht="16.5" customHeight="1">
      <c r="A156" s="38"/>
      <c r="B156" s="39"/>
      <c r="C156" s="219" t="s">
        <v>299</v>
      </c>
      <c r="D156" s="219" t="s">
        <v>142</v>
      </c>
      <c r="E156" s="220" t="s">
        <v>969</v>
      </c>
      <c r="F156" s="221" t="s">
        <v>970</v>
      </c>
      <c r="G156" s="222" t="s">
        <v>145</v>
      </c>
      <c r="H156" s="223">
        <v>1</v>
      </c>
      <c r="I156" s="224"/>
      <c r="J156" s="225">
        <f>ROUND(I156*H156,2)</f>
        <v>0</v>
      </c>
      <c r="K156" s="226"/>
      <c r="L156" s="44"/>
      <c r="M156" s="227" t="s">
        <v>1</v>
      </c>
      <c r="N156" s="228" t="s">
        <v>42</v>
      </c>
      <c r="O156" s="91"/>
      <c r="P156" s="229">
        <f>O156*H156</f>
        <v>0</v>
      </c>
      <c r="Q156" s="229">
        <v>0.00050000000000000001</v>
      </c>
      <c r="R156" s="229">
        <f>Q156*H156</f>
        <v>0.00050000000000000001</v>
      </c>
      <c r="S156" s="229">
        <v>0</v>
      </c>
      <c r="T156" s="230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1" t="s">
        <v>146</v>
      </c>
      <c r="AT156" s="231" t="s">
        <v>142</v>
      </c>
      <c r="AU156" s="231" t="s">
        <v>85</v>
      </c>
      <c r="AY156" s="17" t="s">
        <v>139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7" t="s">
        <v>85</v>
      </c>
      <c r="BK156" s="232">
        <f>ROUND(I156*H156,2)</f>
        <v>0</v>
      </c>
      <c r="BL156" s="17" t="s">
        <v>146</v>
      </c>
      <c r="BM156" s="231" t="s">
        <v>469</v>
      </c>
    </row>
    <row r="157" s="2" customFormat="1" ht="16.5" customHeight="1">
      <c r="A157" s="38"/>
      <c r="B157" s="39"/>
      <c r="C157" s="219" t="s">
        <v>305</v>
      </c>
      <c r="D157" s="219" t="s">
        <v>142</v>
      </c>
      <c r="E157" s="220" t="s">
        <v>971</v>
      </c>
      <c r="F157" s="221" t="s">
        <v>972</v>
      </c>
      <c r="G157" s="222" t="s">
        <v>145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42</v>
      </c>
      <c r="O157" s="91"/>
      <c r="P157" s="229">
        <f>O157*H157</f>
        <v>0</v>
      </c>
      <c r="Q157" s="229">
        <v>0.00050000000000000001</v>
      </c>
      <c r="R157" s="229">
        <f>Q157*H157</f>
        <v>0.00050000000000000001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146</v>
      </c>
      <c r="AT157" s="231" t="s">
        <v>142</v>
      </c>
      <c r="AU157" s="231" t="s">
        <v>85</v>
      </c>
      <c r="AY157" s="17" t="s">
        <v>139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85</v>
      </c>
      <c r="BK157" s="232">
        <f>ROUND(I157*H157,2)</f>
        <v>0</v>
      </c>
      <c r="BL157" s="17" t="s">
        <v>146</v>
      </c>
      <c r="BM157" s="231" t="s">
        <v>479</v>
      </c>
    </row>
    <row r="158" s="2" customFormat="1" ht="16.5" customHeight="1">
      <c r="A158" s="38"/>
      <c r="B158" s="39"/>
      <c r="C158" s="219" t="s">
        <v>309</v>
      </c>
      <c r="D158" s="219" t="s">
        <v>142</v>
      </c>
      <c r="E158" s="220" t="s">
        <v>973</v>
      </c>
      <c r="F158" s="221" t="s">
        <v>974</v>
      </c>
      <c r="G158" s="222" t="s">
        <v>145</v>
      </c>
      <c r="H158" s="223">
        <v>1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42</v>
      </c>
      <c r="O158" s="91"/>
      <c r="P158" s="229">
        <f>O158*H158</f>
        <v>0</v>
      </c>
      <c r="Q158" s="229">
        <v>0.00050000000000000001</v>
      </c>
      <c r="R158" s="229">
        <f>Q158*H158</f>
        <v>0.00050000000000000001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146</v>
      </c>
      <c r="AT158" s="231" t="s">
        <v>142</v>
      </c>
      <c r="AU158" s="231" t="s">
        <v>85</v>
      </c>
      <c r="AY158" s="17" t="s">
        <v>139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85</v>
      </c>
      <c r="BK158" s="232">
        <f>ROUND(I158*H158,2)</f>
        <v>0</v>
      </c>
      <c r="BL158" s="17" t="s">
        <v>146</v>
      </c>
      <c r="BM158" s="231" t="s">
        <v>488</v>
      </c>
    </row>
    <row r="159" s="2" customFormat="1" ht="16.5" customHeight="1">
      <c r="A159" s="38"/>
      <c r="B159" s="39"/>
      <c r="C159" s="219" t="s">
        <v>315</v>
      </c>
      <c r="D159" s="219" t="s">
        <v>142</v>
      </c>
      <c r="E159" s="220" t="s">
        <v>975</v>
      </c>
      <c r="F159" s="221" t="s">
        <v>976</v>
      </c>
      <c r="G159" s="222" t="s">
        <v>145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42</v>
      </c>
      <c r="O159" s="91"/>
      <c r="P159" s="229">
        <f>O159*H159</f>
        <v>0</v>
      </c>
      <c r="Q159" s="229">
        <v>0.00050000000000000001</v>
      </c>
      <c r="R159" s="229">
        <f>Q159*H159</f>
        <v>0.00050000000000000001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146</v>
      </c>
      <c r="AT159" s="231" t="s">
        <v>142</v>
      </c>
      <c r="AU159" s="231" t="s">
        <v>85</v>
      </c>
      <c r="AY159" s="17" t="s">
        <v>139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85</v>
      </c>
      <c r="BK159" s="232">
        <f>ROUND(I159*H159,2)</f>
        <v>0</v>
      </c>
      <c r="BL159" s="17" t="s">
        <v>146</v>
      </c>
      <c r="BM159" s="231" t="s">
        <v>497</v>
      </c>
    </row>
    <row r="160" s="2" customFormat="1" ht="16.5" customHeight="1">
      <c r="A160" s="38"/>
      <c r="B160" s="39"/>
      <c r="C160" s="219" t="s">
        <v>319</v>
      </c>
      <c r="D160" s="219" t="s">
        <v>142</v>
      </c>
      <c r="E160" s="220" t="s">
        <v>977</v>
      </c>
      <c r="F160" s="221" t="s">
        <v>978</v>
      </c>
      <c r="G160" s="222" t="s">
        <v>145</v>
      </c>
      <c r="H160" s="223">
        <v>2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42</v>
      </c>
      <c r="O160" s="91"/>
      <c r="P160" s="229">
        <f>O160*H160</f>
        <v>0</v>
      </c>
      <c r="Q160" s="229">
        <v>0.0051999999999999998</v>
      </c>
      <c r="R160" s="229">
        <f>Q160*H160</f>
        <v>0.0104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146</v>
      </c>
      <c r="AT160" s="231" t="s">
        <v>142</v>
      </c>
      <c r="AU160" s="231" t="s">
        <v>85</v>
      </c>
      <c r="AY160" s="17" t="s">
        <v>139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85</v>
      </c>
      <c r="BK160" s="232">
        <f>ROUND(I160*H160,2)</f>
        <v>0</v>
      </c>
      <c r="BL160" s="17" t="s">
        <v>146</v>
      </c>
      <c r="BM160" s="231" t="s">
        <v>506</v>
      </c>
    </row>
    <row r="161" s="2" customFormat="1" ht="16.5" customHeight="1">
      <c r="A161" s="38"/>
      <c r="B161" s="39"/>
      <c r="C161" s="219" t="s">
        <v>323</v>
      </c>
      <c r="D161" s="219" t="s">
        <v>142</v>
      </c>
      <c r="E161" s="220" t="s">
        <v>979</v>
      </c>
      <c r="F161" s="221" t="s">
        <v>980</v>
      </c>
      <c r="G161" s="222" t="s">
        <v>312</v>
      </c>
      <c r="H161" s="223">
        <v>16</v>
      </c>
      <c r="I161" s="224"/>
      <c r="J161" s="225">
        <f>ROUND(I161*H161,2)</f>
        <v>0</v>
      </c>
      <c r="K161" s="226"/>
      <c r="L161" s="44"/>
      <c r="M161" s="286" t="s">
        <v>1</v>
      </c>
      <c r="N161" s="287" t="s">
        <v>42</v>
      </c>
      <c r="O161" s="284"/>
      <c r="P161" s="288">
        <f>O161*H161</f>
        <v>0</v>
      </c>
      <c r="Q161" s="288">
        <v>0.00013999999999999999</v>
      </c>
      <c r="R161" s="288">
        <f>Q161*H161</f>
        <v>0.0022399999999999998</v>
      </c>
      <c r="S161" s="288">
        <v>0</v>
      </c>
      <c r="T161" s="289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146</v>
      </c>
      <c r="AT161" s="231" t="s">
        <v>142</v>
      </c>
      <c r="AU161" s="231" t="s">
        <v>85</v>
      </c>
      <c r="AY161" s="17" t="s">
        <v>139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85</v>
      </c>
      <c r="BK161" s="232">
        <f>ROUND(I161*H161,2)</f>
        <v>0</v>
      </c>
      <c r="BL161" s="17" t="s">
        <v>146</v>
      </c>
      <c r="BM161" s="231" t="s">
        <v>518</v>
      </c>
    </row>
    <row r="162" s="2" customFormat="1" ht="6.96" customHeight="1">
      <c r="A162" s="38"/>
      <c r="B162" s="66"/>
      <c r="C162" s="67"/>
      <c r="D162" s="67"/>
      <c r="E162" s="67"/>
      <c r="F162" s="67"/>
      <c r="G162" s="67"/>
      <c r="H162" s="67"/>
      <c r="I162" s="67"/>
      <c r="J162" s="67"/>
      <c r="K162" s="67"/>
      <c r="L162" s="44"/>
      <c r="M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</row>
  </sheetData>
  <sheetProtection sheet="1" autoFilter="0" formatColumns="0" formatRows="0" objects="1" scenarios="1" spinCount="100000" saltValue="VuQda8cHE8kFJdkHKWULpT4MH19JV9OYiHsXuFsB0lZ3Uf1M8Ik4lXD6WD9Ni6TBepaQ9zok+G/VmaNrtx1bkQ==" hashValue="cdLNIf7wZ3Yc1i8zY90SOdn5+nP9oenDnib6KoKAsjT3C4+qoOXaXW1semc8y2234W1Ptx2Dqx7ig9X7ig2smQ==" algorithmName="SHA-512" password="CC35"/>
  <autoFilter ref="C122:K161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DESKTOP-ERH1F0G\Dana</dc:creator>
  <cp:lastModifiedBy>DESKTOP-ERH1F0G\Dana</cp:lastModifiedBy>
  <dcterms:created xsi:type="dcterms:W3CDTF">2024-08-08T09:17:18Z</dcterms:created>
  <dcterms:modified xsi:type="dcterms:W3CDTF">2024-08-08T09:17:27Z</dcterms:modified>
</cp:coreProperties>
</file>